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35" yWindow="435" windowWidth="15600" windowHeight="11760" tabRatio="660"/>
  </bookViews>
  <sheets>
    <sheet name="Zadanie + opis" sheetId="2" r:id="rId1"/>
    <sheet name="Obliczenia + wyniki" sheetId="1" r:id="rId2"/>
  </sheets>
  <definedNames>
    <definedName name="n">'Zadanie + opis'!$C$64</definedName>
    <definedName name="p">'Obliczenia + wyniki'!$C$17</definedName>
    <definedName name="q">'Obliczenia + wyniki'!$C$18</definedName>
    <definedName name="s">#REF!</definedName>
  </definedNames>
  <calcPr calcId="124519"/>
</workbook>
</file>

<file path=xl/calcChain.xml><?xml version="1.0" encoding="utf-8"?>
<calcChain xmlns="http://schemas.openxmlformats.org/spreadsheetml/2006/main">
  <c r="C17" i="1"/>
  <c r="C5" s="1"/>
  <c r="C18"/>
  <c r="M40" l="1"/>
  <c r="M21"/>
  <c r="J13" l="1"/>
  <c r="H13"/>
  <c r="L13"/>
  <c r="E13"/>
  <c r="F13"/>
  <c r="I13"/>
  <c r="K13"/>
  <c r="E12"/>
  <c r="J12"/>
  <c r="H12"/>
  <c r="D12"/>
  <c r="F12"/>
  <c r="G12"/>
  <c r="K12"/>
  <c r="L14"/>
  <c r="F14"/>
  <c r="K14"/>
  <c r="J14"/>
  <c r="K11"/>
  <c r="D6"/>
  <c r="D7"/>
  <c r="F8"/>
  <c r="E9"/>
  <c r="H10"/>
  <c r="E11"/>
  <c r="J11"/>
  <c r="D5"/>
  <c r="C7"/>
  <c r="F7"/>
  <c r="D8"/>
  <c r="J8"/>
  <c r="H9"/>
  <c r="E10"/>
  <c r="H11"/>
  <c r="C6"/>
  <c r="E6"/>
  <c r="C8"/>
  <c r="E7"/>
  <c r="E8"/>
  <c r="D10"/>
  <c r="D9"/>
  <c r="G9"/>
  <c r="G10"/>
  <c r="J10"/>
  <c r="F10"/>
  <c r="F11"/>
  <c r="I11"/>
  <c r="Q5" l="1" a="1"/>
  <c r="C48" a="1"/>
  <c r="M5"/>
  <c r="M13"/>
  <c r="M12"/>
  <c r="M14"/>
  <c r="M10"/>
  <c r="M8"/>
  <c r="M7"/>
  <c r="M9"/>
  <c r="M6"/>
  <c r="M11"/>
  <c r="R5" l="1"/>
  <c r="T5"/>
  <c r="V5"/>
  <c r="X5"/>
  <c r="Z5"/>
  <c r="R6"/>
  <c r="T6"/>
  <c r="V6"/>
  <c r="X6"/>
  <c r="Z6"/>
  <c r="R7"/>
  <c r="T7"/>
  <c r="V7"/>
  <c r="X7"/>
  <c r="Z7"/>
  <c r="R8"/>
  <c r="T8"/>
  <c r="V8"/>
  <c r="X8"/>
  <c r="Z8"/>
  <c r="R9"/>
  <c r="T9"/>
  <c r="V9"/>
  <c r="X9"/>
  <c r="Z9"/>
  <c r="R10"/>
  <c r="T10"/>
  <c r="V10"/>
  <c r="X10"/>
  <c r="Z10"/>
  <c r="R11"/>
  <c r="T11"/>
  <c r="V11"/>
  <c r="X11"/>
  <c r="Z11"/>
  <c r="R12"/>
  <c r="T12"/>
  <c r="V12"/>
  <c r="X12"/>
  <c r="Z12"/>
  <c r="R13"/>
  <c r="T13"/>
  <c r="V13"/>
  <c r="X13"/>
  <c r="Z13"/>
  <c r="R14"/>
  <c r="T14"/>
  <c r="V14"/>
  <c r="X14"/>
  <c r="Z14"/>
  <c r="Q5"/>
  <c r="S5"/>
  <c r="U5"/>
  <c r="W5"/>
  <c r="Y5"/>
  <c r="Q6"/>
  <c r="S6"/>
  <c r="U6"/>
  <c r="W6"/>
  <c r="Y6"/>
  <c r="Q7"/>
  <c r="S7"/>
  <c r="U7"/>
  <c r="W7"/>
  <c r="Y7"/>
  <c r="Q8"/>
  <c r="S8"/>
  <c r="U8"/>
  <c r="W8"/>
  <c r="Y8"/>
  <c r="Q9"/>
  <c r="S9"/>
  <c r="U9"/>
  <c r="W9"/>
  <c r="Y9"/>
  <c r="Q10"/>
  <c r="S10"/>
  <c r="U10"/>
  <c r="W10"/>
  <c r="Y10"/>
  <c r="Q11"/>
  <c r="S11"/>
  <c r="U11"/>
  <c r="W11"/>
  <c r="Y11"/>
  <c r="Q12"/>
  <c r="S12"/>
  <c r="U12"/>
  <c r="W12"/>
  <c r="Y12"/>
  <c r="Q13"/>
  <c r="S13"/>
  <c r="U13"/>
  <c r="W13"/>
  <c r="Y13"/>
  <c r="Q14"/>
  <c r="S14"/>
  <c r="U14"/>
  <c r="W14"/>
  <c r="Y14"/>
  <c r="C48"/>
  <c r="E48"/>
  <c r="G48"/>
  <c r="I48"/>
  <c r="K48"/>
  <c r="D48"/>
  <c r="F48"/>
  <c r="H48"/>
  <c r="J48"/>
  <c r="L48"/>
  <c r="W15" l="1"/>
  <c r="S15"/>
  <c r="X15"/>
  <c r="T15"/>
  <c r="Y15"/>
  <c r="U15"/>
  <c r="Q15"/>
  <c r="Z15"/>
  <c r="V15"/>
  <c r="R15"/>
  <c r="Q29" a="1"/>
  <c r="Q17" a="1"/>
  <c r="AA6"/>
  <c r="AA14"/>
  <c r="AA12"/>
  <c r="AA10"/>
  <c r="AA8"/>
  <c r="AA13"/>
  <c r="AA11"/>
  <c r="AA9"/>
  <c r="AA7"/>
  <c r="AA5"/>
  <c r="M48"/>
  <c r="C49" a="1"/>
  <c r="Q29" l="1"/>
  <c r="S29"/>
  <c r="U29"/>
  <c r="W29"/>
  <c r="Y29"/>
  <c r="Q30"/>
  <c r="S30"/>
  <c r="U30"/>
  <c r="W30"/>
  <c r="Y30"/>
  <c r="Q31"/>
  <c r="S31"/>
  <c r="U31"/>
  <c r="W31"/>
  <c r="Y31"/>
  <c r="Q32"/>
  <c r="S32"/>
  <c r="U32"/>
  <c r="W32"/>
  <c r="Y32"/>
  <c r="Q33"/>
  <c r="S33"/>
  <c r="U33"/>
  <c r="W33"/>
  <c r="Y33"/>
  <c r="Q34"/>
  <c r="S34"/>
  <c r="U34"/>
  <c r="W34"/>
  <c r="Y34"/>
  <c r="Q35"/>
  <c r="S35"/>
  <c r="U35"/>
  <c r="W35"/>
  <c r="Y35"/>
  <c r="Q36"/>
  <c r="S36"/>
  <c r="U36"/>
  <c r="W36"/>
  <c r="Y36"/>
  <c r="Q37"/>
  <c r="S37"/>
  <c r="U37"/>
  <c r="W37"/>
  <c r="Y37"/>
  <c r="Q38"/>
  <c r="S38"/>
  <c r="U38"/>
  <c r="W38"/>
  <c r="Y38"/>
  <c r="R29"/>
  <c r="T29"/>
  <c r="V29"/>
  <c r="X29"/>
  <c r="Z29"/>
  <c r="R30"/>
  <c r="T30"/>
  <c r="V30"/>
  <c r="X30"/>
  <c r="Z30"/>
  <c r="R31"/>
  <c r="T31"/>
  <c r="V31"/>
  <c r="X31"/>
  <c r="Z31"/>
  <c r="R32"/>
  <c r="T32"/>
  <c r="V32"/>
  <c r="X32"/>
  <c r="Z32"/>
  <c r="R33"/>
  <c r="T33"/>
  <c r="V33"/>
  <c r="X33"/>
  <c r="Z33"/>
  <c r="R34"/>
  <c r="T34"/>
  <c r="V34"/>
  <c r="X34"/>
  <c r="Z34"/>
  <c r="R35"/>
  <c r="T35"/>
  <c r="V35"/>
  <c r="X35"/>
  <c r="Z35"/>
  <c r="R36"/>
  <c r="T36"/>
  <c r="V36"/>
  <c r="X36"/>
  <c r="Z36"/>
  <c r="R37"/>
  <c r="T37"/>
  <c r="V37"/>
  <c r="X37"/>
  <c r="Z37"/>
  <c r="R38"/>
  <c r="T38"/>
  <c r="V38"/>
  <c r="X38"/>
  <c r="Z38"/>
  <c r="R17"/>
  <c r="T17"/>
  <c r="V17"/>
  <c r="X17"/>
  <c r="Z17"/>
  <c r="R18"/>
  <c r="T18"/>
  <c r="V18"/>
  <c r="X18"/>
  <c r="Z18"/>
  <c r="R19"/>
  <c r="T19"/>
  <c r="V19"/>
  <c r="X19"/>
  <c r="Z19"/>
  <c r="R20"/>
  <c r="T20"/>
  <c r="V20"/>
  <c r="X20"/>
  <c r="Z20"/>
  <c r="R21"/>
  <c r="T21"/>
  <c r="V21"/>
  <c r="X21"/>
  <c r="Z21"/>
  <c r="R22"/>
  <c r="T22"/>
  <c r="V22"/>
  <c r="X22"/>
  <c r="Z22"/>
  <c r="R23"/>
  <c r="T23"/>
  <c r="V23"/>
  <c r="X23"/>
  <c r="Z23"/>
  <c r="R24"/>
  <c r="T24"/>
  <c r="V24"/>
  <c r="X24"/>
  <c r="Z24"/>
  <c r="R25"/>
  <c r="T25"/>
  <c r="V25"/>
  <c r="X25"/>
  <c r="Z25"/>
  <c r="R26"/>
  <c r="T26"/>
  <c r="V26"/>
  <c r="X26"/>
  <c r="Z26"/>
  <c r="Q17"/>
  <c r="S17"/>
  <c r="U17"/>
  <c r="W17"/>
  <c r="Y17"/>
  <c r="Q18"/>
  <c r="S18"/>
  <c r="U18"/>
  <c r="W18"/>
  <c r="Y18"/>
  <c r="Q19"/>
  <c r="S19"/>
  <c r="U19"/>
  <c r="W19"/>
  <c r="Y19"/>
  <c r="Q20"/>
  <c r="S20"/>
  <c r="U20"/>
  <c r="W20"/>
  <c r="Y20"/>
  <c r="Q21"/>
  <c r="S21"/>
  <c r="U21"/>
  <c r="W21"/>
  <c r="Y21"/>
  <c r="Q22"/>
  <c r="S22"/>
  <c r="U22"/>
  <c r="W22"/>
  <c r="Y22"/>
  <c r="Q23"/>
  <c r="S23"/>
  <c r="U23"/>
  <c r="W23"/>
  <c r="Y23"/>
  <c r="Q24"/>
  <c r="S24"/>
  <c r="U24"/>
  <c r="W24"/>
  <c r="Y24"/>
  <c r="Q25"/>
  <c r="S25"/>
  <c r="U25"/>
  <c r="W25"/>
  <c r="Y25"/>
  <c r="Q26"/>
  <c r="S26"/>
  <c r="U26"/>
  <c r="W26"/>
  <c r="Y26"/>
  <c r="C49"/>
  <c r="E49"/>
  <c r="G49"/>
  <c r="I49"/>
  <c r="K49"/>
  <c r="D49"/>
  <c r="F49"/>
  <c r="H49"/>
  <c r="J49"/>
  <c r="L49"/>
  <c r="C41" l="1" a="1"/>
  <c r="Y27"/>
  <c r="U27"/>
  <c r="Q27"/>
  <c r="Z27"/>
  <c r="V27"/>
  <c r="R27"/>
  <c r="W27"/>
  <c r="S27"/>
  <c r="X27"/>
  <c r="T27"/>
  <c r="Z39"/>
  <c r="V39"/>
  <c r="R39"/>
  <c r="Y39"/>
  <c r="U39"/>
  <c r="Q39"/>
  <c r="X39"/>
  <c r="T39"/>
  <c r="W39"/>
  <c r="S39"/>
  <c r="Q41" a="1"/>
  <c r="AA26"/>
  <c r="AA24"/>
  <c r="AA22"/>
  <c r="AA20"/>
  <c r="AA18"/>
  <c r="AA25"/>
  <c r="AA23"/>
  <c r="AA21"/>
  <c r="AA19"/>
  <c r="AA17"/>
  <c r="M49"/>
  <c r="C50" a="1"/>
  <c r="C41" l="1"/>
  <c r="E41"/>
  <c r="G41"/>
  <c r="I41"/>
  <c r="K41"/>
  <c r="D41"/>
  <c r="F41"/>
  <c r="H41"/>
  <c r="J41"/>
  <c r="L41"/>
  <c r="Q41"/>
  <c r="S41"/>
  <c r="U41"/>
  <c r="W41"/>
  <c r="Y41"/>
  <c r="Q42"/>
  <c r="S42"/>
  <c r="U42"/>
  <c r="W42"/>
  <c r="Y42"/>
  <c r="Q43"/>
  <c r="S43"/>
  <c r="U43"/>
  <c r="W43"/>
  <c r="Y43"/>
  <c r="Q44"/>
  <c r="S44"/>
  <c r="U44"/>
  <c r="W44"/>
  <c r="Y44"/>
  <c r="Q45"/>
  <c r="S45"/>
  <c r="U45"/>
  <c r="W45"/>
  <c r="Y45"/>
  <c r="Q46"/>
  <c r="S46"/>
  <c r="U46"/>
  <c r="W46"/>
  <c r="Y46"/>
  <c r="Q47"/>
  <c r="S47"/>
  <c r="U47"/>
  <c r="W47"/>
  <c r="Y47"/>
  <c r="Q48"/>
  <c r="S48"/>
  <c r="U48"/>
  <c r="W48"/>
  <c r="Y48"/>
  <c r="Q49"/>
  <c r="S49"/>
  <c r="U49"/>
  <c r="W49"/>
  <c r="Y49"/>
  <c r="Q50"/>
  <c r="S50"/>
  <c r="U50"/>
  <c r="W50"/>
  <c r="Y50"/>
  <c r="R41"/>
  <c r="T41"/>
  <c r="V41"/>
  <c r="X41"/>
  <c r="Z41"/>
  <c r="R42"/>
  <c r="T42"/>
  <c r="V42"/>
  <c r="X42"/>
  <c r="Z42"/>
  <c r="R43"/>
  <c r="T43"/>
  <c r="V43"/>
  <c r="X43"/>
  <c r="Z43"/>
  <c r="R44"/>
  <c r="T44"/>
  <c r="V44"/>
  <c r="X44"/>
  <c r="Z44"/>
  <c r="R45"/>
  <c r="T45"/>
  <c r="V45"/>
  <c r="X45"/>
  <c r="Z45"/>
  <c r="R46"/>
  <c r="T46"/>
  <c r="V46"/>
  <c r="X46"/>
  <c r="Z46"/>
  <c r="R47"/>
  <c r="T47"/>
  <c r="V47"/>
  <c r="X47"/>
  <c r="Z47"/>
  <c r="R48"/>
  <c r="T48"/>
  <c r="V48"/>
  <c r="X48"/>
  <c r="Z48"/>
  <c r="R49"/>
  <c r="T49"/>
  <c r="V49"/>
  <c r="X49"/>
  <c r="Z49"/>
  <c r="R50"/>
  <c r="T50"/>
  <c r="V50"/>
  <c r="X50"/>
  <c r="Z50"/>
  <c r="C50"/>
  <c r="E50"/>
  <c r="G50"/>
  <c r="I50"/>
  <c r="K50"/>
  <c r="D50"/>
  <c r="F50"/>
  <c r="H50"/>
  <c r="J50"/>
  <c r="L50"/>
  <c r="M41" l="1"/>
  <c r="C43"/>
  <c r="C42"/>
  <c r="X51"/>
  <c r="Z51"/>
  <c r="V51"/>
  <c r="R51"/>
  <c r="Y51"/>
  <c r="U51"/>
  <c r="Q51"/>
  <c r="T51"/>
  <c r="W51"/>
  <c r="S51"/>
  <c r="Q53" a="1"/>
  <c r="M50"/>
  <c r="C51" a="1"/>
  <c r="Y62" l="1"/>
  <c r="W62"/>
  <c r="U62"/>
  <c r="S62"/>
  <c r="Q62"/>
  <c r="Y61"/>
  <c r="W61"/>
  <c r="U61"/>
  <c r="S61"/>
  <c r="Q61"/>
  <c r="Y60"/>
  <c r="W60"/>
  <c r="U60"/>
  <c r="S60"/>
  <c r="Q60"/>
  <c r="Y59"/>
  <c r="W59"/>
  <c r="U59"/>
  <c r="S59"/>
  <c r="Q59"/>
  <c r="Y58"/>
  <c r="W58"/>
  <c r="U58"/>
  <c r="S58"/>
  <c r="Q58"/>
  <c r="Y57"/>
  <c r="W57"/>
  <c r="U57"/>
  <c r="S57"/>
  <c r="Q57"/>
  <c r="Y56"/>
  <c r="W56"/>
  <c r="U56"/>
  <c r="S56"/>
  <c r="Q56"/>
  <c r="Y55"/>
  <c r="W55"/>
  <c r="U55"/>
  <c r="S55"/>
  <c r="Q55"/>
  <c r="Y54"/>
  <c r="W54"/>
  <c r="U54"/>
  <c r="S54"/>
  <c r="Q54"/>
  <c r="Y53"/>
  <c r="W53"/>
  <c r="U53"/>
  <c r="S53"/>
  <c r="Q53"/>
  <c r="Z62"/>
  <c r="X62"/>
  <c r="V62"/>
  <c r="T62"/>
  <c r="R62"/>
  <c r="Z61"/>
  <c r="X61"/>
  <c r="V61"/>
  <c r="T61"/>
  <c r="R61"/>
  <c r="Z60"/>
  <c r="X60"/>
  <c r="V60"/>
  <c r="T60"/>
  <c r="R60"/>
  <c r="Z59"/>
  <c r="X59"/>
  <c r="V59"/>
  <c r="T59"/>
  <c r="R59"/>
  <c r="Z58"/>
  <c r="X58"/>
  <c r="V58"/>
  <c r="T58"/>
  <c r="R58"/>
  <c r="Z57"/>
  <c r="X57"/>
  <c r="V57"/>
  <c r="T57"/>
  <c r="R57"/>
  <c r="Z56"/>
  <c r="X56"/>
  <c r="V56"/>
  <c r="T56"/>
  <c r="R56"/>
  <c r="Z55"/>
  <c r="X55"/>
  <c r="V55"/>
  <c r="T55"/>
  <c r="R55"/>
  <c r="Z54"/>
  <c r="X54"/>
  <c r="V54"/>
  <c r="T54"/>
  <c r="R54"/>
  <c r="Z53"/>
  <c r="X53"/>
  <c r="V53"/>
  <c r="T53"/>
  <c r="R53"/>
  <c r="C51"/>
  <c r="E51"/>
  <c r="G51"/>
  <c r="I51"/>
  <c r="K51"/>
  <c r="D51"/>
  <c r="F51"/>
  <c r="H51"/>
  <c r="J51"/>
  <c r="L51"/>
  <c r="Q65" l="1" a="1"/>
  <c r="R63"/>
  <c r="V63"/>
  <c r="Z63"/>
  <c r="Q63"/>
  <c r="U63"/>
  <c r="Y63"/>
  <c r="T63"/>
  <c r="X63"/>
  <c r="S63"/>
  <c r="W63"/>
  <c r="AA53"/>
  <c r="AA55"/>
  <c r="AA57"/>
  <c r="AA59"/>
  <c r="AA61"/>
  <c r="AA54"/>
  <c r="AA56"/>
  <c r="AA58"/>
  <c r="AA60"/>
  <c r="AA62"/>
  <c r="M51"/>
  <c r="C52" a="1"/>
  <c r="Q65" l="1"/>
  <c r="S65"/>
  <c r="U65"/>
  <c r="W65"/>
  <c r="Y65"/>
  <c r="Q66"/>
  <c r="S66"/>
  <c r="U66"/>
  <c r="W66"/>
  <c r="Y66"/>
  <c r="Q67"/>
  <c r="S67"/>
  <c r="U67"/>
  <c r="W67"/>
  <c r="Y67"/>
  <c r="Q68"/>
  <c r="S68"/>
  <c r="U68"/>
  <c r="W68"/>
  <c r="Y68"/>
  <c r="Q69"/>
  <c r="S69"/>
  <c r="U69"/>
  <c r="W69"/>
  <c r="Y69"/>
  <c r="Q70"/>
  <c r="S70"/>
  <c r="U70"/>
  <c r="W70"/>
  <c r="Y70"/>
  <c r="Q71"/>
  <c r="S71"/>
  <c r="U71"/>
  <c r="W71"/>
  <c r="Y71"/>
  <c r="Q72"/>
  <c r="S72"/>
  <c r="U72"/>
  <c r="W72"/>
  <c r="Y72"/>
  <c r="Q73"/>
  <c r="S73"/>
  <c r="U73"/>
  <c r="W73"/>
  <c r="Y73"/>
  <c r="Q74"/>
  <c r="S74"/>
  <c r="U74"/>
  <c r="W74"/>
  <c r="Y74"/>
  <c r="R65"/>
  <c r="T65"/>
  <c r="V65"/>
  <c r="X65"/>
  <c r="Z65"/>
  <c r="R66"/>
  <c r="T66"/>
  <c r="V66"/>
  <c r="X66"/>
  <c r="Z66"/>
  <c r="R67"/>
  <c r="T67"/>
  <c r="V67"/>
  <c r="X67"/>
  <c r="Z67"/>
  <c r="R68"/>
  <c r="T68"/>
  <c r="V68"/>
  <c r="X68"/>
  <c r="Z68"/>
  <c r="R69"/>
  <c r="T69"/>
  <c r="V69"/>
  <c r="X69"/>
  <c r="Z69"/>
  <c r="R70"/>
  <c r="T70"/>
  <c r="V70"/>
  <c r="X70"/>
  <c r="Z70"/>
  <c r="R71"/>
  <c r="T71"/>
  <c r="V71"/>
  <c r="X71"/>
  <c r="Z71"/>
  <c r="R72"/>
  <c r="T72"/>
  <c r="V72"/>
  <c r="X72"/>
  <c r="Z72"/>
  <c r="R73"/>
  <c r="T73"/>
  <c r="V73"/>
  <c r="X73"/>
  <c r="Z73"/>
  <c r="R74"/>
  <c r="T74"/>
  <c r="V74"/>
  <c r="X74"/>
  <c r="Z74"/>
  <c r="C52"/>
  <c r="E52"/>
  <c r="G52"/>
  <c r="I52"/>
  <c r="K52"/>
  <c r="D52"/>
  <c r="F52"/>
  <c r="H52"/>
  <c r="J52"/>
  <c r="L52"/>
  <c r="Q77" l="1" a="1"/>
  <c r="Z75"/>
  <c r="R75"/>
  <c r="Y75"/>
  <c r="V75"/>
  <c r="U75"/>
  <c r="Q75"/>
  <c r="AA65"/>
  <c r="AA67"/>
  <c r="AA69"/>
  <c r="AA71"/>
  <c r="AA73"/>
  <c r="T75"/>
  <c r="X75"/>
  <c r="S75"/>
  <c r="W75"/>
  <c r="AA66"/>
  <c r="AA68"/>
  <c r="AA70"/>
  <c r="AA72"/>
  <c r="AA74"/>
  <c r="M52"/>
  <c r="C53" a="1"/>
  <c r="Q77" l="1"/>
  <c r="C25" s="1"/>
  <c r="S77"/>
  <c r="E25" s="1"/>
  <c r="U77"/>
  <c r="G25" s="1"/>
  <c r="W77"/>
  <c r="I25" s="1"/>
  <c r="Y77"/>
  <c r="K25" s="1"/>
  <c r="Q78"/>
  <c r="S78"/>
  <c r="U78"/>
  <c r="W78"/>
  <c r="Y78"/>
  <c r="Q79"/>
  <c r="S79"/>
  <c r="U79"/>
  <c r="W79"/>
  <c r="Y79"/>
  <c r="Q80"/>
  <c r="S80"/>
  <c r="U80"/>
  <c r="W80"/>
  <c r="Y80"/>
  <c r="Q81"/>
  <c r="S81"/>
  <c r="U81"/>
  <c r="W81"/>
  <c r="Y81"/>
  <c r="Q82"/>
  <c r="S82"/>
  <c r="U82"/>
  <c r="W82"/>
  <c r="Y82"/>
  <c r="Q83"/>
  <c r="S83"/>
  <c r="U83"/>
  <c r="W83"/>
  <c r="Y83"/>
  <c r="Q84"/>
  <c r="S84"/>
  <c r="U84"/>
  <c r="W84"/>
  <c r="Y84"/>
  <c r="Q85"/>
  <c r="S85"/>
  <c r="U85"/>
  <c r="W85"/>
  <c r="Y85"/>
  <c r="Q86"/>
  <c r="S86"/>
  <c r="U86"/>
  <c r="W86"/>
  <c r="Y86"/>
  <c r="R77"/>
  <c r="D25" s="1"/>
  <c r="T77"/>
  <c r="F25" s="1"/>
  <c r="V77"/>
  <c r="H25" s="1"/>
  <c r="X77"/>
  <c r="J25" s="1"/>
  <c r="Z77"/>
  <c r="L25" s="1"/>
  <c r="C29" s="1"/>
  <c r="R78"/>
  <c r="T78"/>
  <c r="V78"/>
  <c r="X78"/>
  <c r="Z78"/>
  <c r="R79"/>
  <c r="T79"/>
  <c r="V79"/>
  <c r="X79"/>
  <c r="Z79"/>
  <c r="R80"/>
  <c r="T80"/>
  <c r="V80"/>
  <c r="X80"/>
  <c r="Z80"/>
  <c r="R81"/>
  <c r="T81"/>
  <c r="V81"/>
  <c r="X81"/>
  <c r="Z81"/>
  <c r="R82"/>
  <c r="T82"/>
  <c r="V82"/>
  <c r="X82"/>
  <c r="Z82"/>
  <c r="R83"/>
  <c r="T83"/>
  <c r="V83"/>
  <c r="X83"/>
  <c r="Z83"/>
  <c r="R84"/>
  <c r="T84"/>
  <c r="V84"/>
  <c r="X84"/>
  <c r="Z84"/>
  <c r="R85"/>
  <c r="T85"/>
  <c r="V85"/>
  <c r="X85"/>
  <c r="Z85"/>
  <c r="R86"/>
  <c r="T86"/>
  <c r="V86"/>
  <c r="X86"/>
  <c r="Z86"/>
  <c r="C53"/>
  <c r="E53"/>
  <c r="G53"/>
  <c r="I53"/>
  <c r="K53"/>
  <c r="D53"/>
  <c r="F53"/>
  <c r="H53"/>
  <c r="J53"/>
  <c r="L53"/>
  <c r="C45" l="1"/>
  <c r="C44"/>
  <c r="M25"/>
  <c r="Y87"/>
  <c r="R87"/>
  <c r="U87"/>
  <c r="Z87"/>
  <c r="V87"/>
  <c r="Q87"/>
  <c r="AA77"/>
  <c r="T87"/>
  <c r="X87"/>
  <c r="S87"/>
  <c r="W87"/>
  <c r="AA78"/>
  <c r="AA80"/>
  <c r="AA82"/>
  <c r="AA84"/>
  <c r="AA86"/>
  <c r="AA79"/>
  <c r="AA81"/>
  <c r="AA83"/>
  <c r="AA85"/>
  <c r="M53"/>
  <c r="C54" a="1"/>
  <c r="C54" l="1"/>
  <c r="E54"/>
  <c r="G54"/>
  <c r="I54"/>
  <c r="K54"/>
  <c r="D54"/>
  <c r="F54"/>
  <c r="H54"/>
  <c r="J54"/>
  <c r="L54"/>
  <c r="M54" l="1"/>
  <c r="C55" a="1"/>
  <c r="C55" l="1"/>
  <c r="E55"/>
  <c r="G55"/>
  <c r="I55"/>
  <c r="K55"/>
  <c r="D55"/>
  <c r="F55"/>
  <c r="H55"/>
  <c r="J55"/>
  <c r="L55"/>
  <c r="M55" l="1"/>
  <c r="C56" a="1"/>
  <c r="C56" l="1"/>
  <c r="E56"/>
  <c r="G56"/>
  <c r="I56"/>
  <c r="K56"/>
  <c r="D56"/>
  <c r="F56"/>
  <c r="H56"/>
  <c r="J56"/>
  <c r="L56"/>
  <c r="M56" l="1"/>
  <c r="C57" a="1"/>
  <c r="C57" l="1"/>
  <c r="E57"/>
  <c r="G57"/>
  <c r="I57"/>
  <c r="K57"/>
  <c r="D57"/>
  <c r="F57"/>
  <c r="H57"/>
  <c r="J57"/>
  <c r="L57"/>
  <c r="C33" l="1" a="1"/>
  <c r="C33" s="1"/>
  <c r="M57"/>
  <c r="C58" a="1"/>
  <c r="C58" l="1"/>
  <c r="E58"/>
  <c r="G58"/>
  <c r="I58"/>
  <c r="K58"/>
  <c r="D58"/>
  <c r="F58"/>
  <c r="H58"/>
  <c r="J58"/>
  <c r="L58"/>
  <c r="M58" l="1"/>
  <c r="C59" a="1"/>
  <c r="C59" l="1"/>
  <c r="E59"/>
  <c r="G59"/>
  <c r="I59"/>
  <c r="K59"/>
  <c r="D59"/>
  <c r="F59"/>
  <c r="H59"/>
  <c r="J59"/>
  <c r="L59"/>
  <c r="M59" l="1"/>
  <c r="C60" a="1"/>
  <c r="C60" l="1"/>
  <c r="E60"/>
  <c r="G60"/>
  <c r="I60"/>
  <c r="K60"/>
  <c r="D60"/>
  <c r="F60"/>
  <c r="H60"/>
  <c r="J60"/>
  <c r="L60"/>
  <c r="M60" l="1"/>
  <c r="C61" a="1"/>
  <c r="C61" l="1"/>
  <c r="E61"/>
  <c r="G61"/>
  <c r="I61"/>
  <c r="K61"/>
  <c r="D61"/>
  <c r="F61"/>
  <c r="H61"/>
  <c r="J61"/>
  <c r="L61"/>
  <c r="M61" l="1"/>
  <c r="C62" a="1"/>
  <c r="C62" l="1"/>
  <c r="E62"/>
  <c r="G62"/>
  <c r="I62"/>
  <c r="K62"/>
  <c r="D62"/>
  <c r="F62"/>
  <c r="H62"/>
  <c r="J62"/>
  <c r="L62"/>
  <c r="M62" l="1"/>
  <c r="C63" a="1"/>
  <c r="AA30" l="1"/>
  <c r="AA32"/>
  <c r="AA34"/>
  <c r="AA36"/>
  <c r="AA38"/>
  <c r="AA29"/>
  <c r="AA31"/>
  <c r="AA33"/>
  <c r="AA35"/>
  <c r="AA37"/>
  <c r="C63"/>
  <c r="E63"/>
  <c r="G63"/>
  <c r="I63"/>
  <c r="K63"/>
  <c r="D63"/>
  <c r="F63"/>
  <c r="H63"/>
  <c r="J63"/>
  <c r="L63"/>
  <c r="M63" l="1"/>
  <c r="C64" a="1"/>
  <c r="C64" l="1"/>
  <c r="E64"/>
  <c r="G64"/>
  <c r="I64"/>
  <c r="K64"/>
  <c r="D64"/>
  <c r="F64"/>
  <c r="H64"/>
  <c r="J64"/>
  <c r="L64"/>
  <c r="M64" l="1"/>
  <c r="C65" a="1"/>
  <c r="C65" l="1"/>
  <c r="E65"/>
  <c r="G65"/>
  <c r="I65"/>
  <c r="K65"/>
  <c r="L65"/>
  <c r="D65"/>
  <c r="F65"/>
  <c r="H65"/>
  <c r="J65"/>
  <c r="M65" l="1"/>
  <c r="C66" a="1"/>
  <c r="C66" l="1"/>
  <c r="E66"/>
  <c r="G66"/>
  <c r="I66"/>
  <c r="K66"/>
  <c r="D66"/>
  <c r="F66"/>
  <c r="H66"/>
  <c r="J66"/>
  <c r="L66"/>
  <c r="M66" l="1"/>
  <c r="C67" a="1"/>
  <c r="C67" l="1"/>
  <c r="E67"/>
  <c r="G67"/>
  <c r="I67"/>
  <c r="K67"/>
  <c r="D67"/>
  <c r="F67"/>
  <c r="H67"/>
  <c r="J67"/>
  <c r="L67"/>
  <c r="M67" l="1"/>
  <c r="C68" a="1"/>
  <c r="C68" l="1"/>
  <c r="E68"/>
  <c r="G68"/>
  <c r="I68"/>
  <c r="K68"/>
  <c r="D68"/>
  <c r="F68"/>
  <c r="H68"/>
  <c r="J68"/>
  <c r="L68"/>
  <c r="M68" l="1"/>
  <c r="C69" a="1"/>
  <c r="C69" l="1"/>
  <c r="E69"/>
  <c r="G69"/>
  <c r="I69"/>
  <c r="K69"/>
  <c r="D69"/>
  <c r="F69"/>
  <c r="H69"/>
  <c r="J69"/>
  <c r="L69"/>
  <c r="M69" l="1"/>
  <c r="C70" a="1"/>
  <c r="C70" l="1"/>
  <c r="E70"/>
  <c r="G70"/>
  <c r="I70"/>
  <c r="K70"/>
  <c r="D70"/>
  <c r="F70"/>
  <c r="H70"/>
  <c r="J70"/>
  <c r="L70"/>
  <c r="M70" l="1"/>
  <c r="C71" a="1"/>
  <c r="C71" l="1"/>
  <c r="E71"/>
  <c r="G71"/>
  <c r="I71"/>
  <c r="K71"/>
  <c r="D71"/>
  <c r="F71"/>
  <c r="H71"/>
  <c r="J71"/>
  <c r="L71"/>
  <c r="M71" l="1"/>
  <c r="C72" a="1"/>
  <c r="C72" l="1"/>
  <c r="E72"/>
  <c r="G72"/>
  <c r="I72"/>
  <c r="K72"/>
  <c r="D72"/>
  <c r="F72"/>
  <c r="H72"/>
  <c r="J72"/>
  <c r="L72"/>
  <c r="M72" l="1"/>
  <c r="C73" a="1"/>
  <c r="C73" l="1"/>
  <c r="E73"/>
  <c r="G73"/>
  <c r="I73"/>
  <c r="K73"/>
  <c r="D73"/>
  <c r="F73"/>
  <c r="H73"/>
  <c r="J73"/>
  <c r="L73"/>
  <c r="M73" l="1"/>
  <c r="C74" a="1"/>
  <c r="C74" l="1"/>
  <c r="E74"/>
  <c r="G74"/>
  <c r="I74"/>
  <c r="K74"/>
  <c r="D74"/>
  <c r="F74"/>
  <c r="H74"/>
  <c r="J74"/>
  <c r="L74"/>
  <c r="M74" l="1"/>
  <c r="C75" a="1"/>
  <c r="AA41" l="1"/>
  <c r="AA43"/>
  <c r="AA45"/>
  <c r="AA49"/>
  <c r="AA42"/>
  <c r="AA44"/>
  <c r="AA46"/>
  <c r="AA48"/>
  <c r="AA50"/>
  <c r="AA47"/>
  <c r="C75"/>
  <c r="E75"/>
  <c r="G75"/>
  <c r="I75"/>
  <c r="K75"/>
  <c r="D75"/>
  <c r="F75"/>
  <c r="H75"/>
  <c r="J75"/>
  <c r="L75"/>
  <c r="M75" l="1"/>
  <c r="C76" a="1"/>
  <c r="C76" l="1"/>
  <c r="E76"/>
  <c r="G76"/>
  <c r="I76"/>
  <c r="K76"/>
  <c r="D76"/>
  <c r="F76"/>
  <c r="H76"/>
  <c r="J76"/>
  <c r="L76"/>
  <c r="M76" l="1"/>
  <c r="C77" a="1"/>
  <c r="C77" l="1"/>
  <c r="E77"/>
  <c r="G77"/>
  <c r="I77"/>
  <c r="K77"/>
  <c r="D77"/>
  <c r="F77"/>
  <c r="H77"/>
  <c r="J77"/>
  <c r="L77"/>
  <c r="M77" l="1"/>
</calcChain>
</file>

<file path=xl/sharedStrings.xml><?xml version="1.0" encoding="utf-8"?>
<sst xmlns="http://schemas.openxmlformats.org/spreadsheetml/2006/main" count="433" uniqueCount="92">
  <si>
    <t>&lt;0,0&gt;</t>
  </si>
  <si>
    <t>&lt;0,1&gt;</t>
  </si>
  <si>
    <t>&lt;0,2&gt;</t>
  </si>
  <si>
    <t>&lt;0,3&gt;</t>
  </si>
  <si>
    <t>&lt;1,1&gt;</t>
  </si>
  <si>
    <t>&lt;1,2&gt;</t>
  </si>
  <si>
    <t>&lt;2,2&gt;</t>
  </si>
  <si>
    <t>&lt;1,3&gt;</t>
  </si>
  <si>
    <t>&lt;2,3&gt;</t>
  </si>
  <si>
    <t>&lt;3,3&gt;</t>
  </si>
  <si>
    <t>p=</t>
  </si>
  <si>
    <t>q=</t>
  </si>
  <si>
    <t>(1-p)*0+p*1</t>
  </si>
  <si>
    <t>(1-p)*1+p*0</t>
  </si>
  <si>
    <t>=</t>
  </si>
  <si>
    <t>(1-p)*q+p*0</t>
  </si>
  <si>
    <t>(1-p)*(1-q)+p*q</t>
  </si>
  <si>
    <t>(1-p)*0+p*(1-q)</t>
  </si>
  <si>
    <t>(1-p)*q*q+p*0</t>
  </si>
  <si>
    <t>(1-p)*q*(1-q)+p*q*q</t>
  </si>
  <si>
    <t>(1-p)*(1-q)*(1-q)+p*q*(1-q)</t>
  </si>
  <si>
    <t>(1-p)*0+p*(1-q)*(1-q)</t>
  </si>
  <si>
    <t>(1-p)*q*q*q+p*0</t>
  </si>
  <si>
    <t>(1-p)*0+p*(1-q)*(1-q)*(1-q)</t>
  </si>
  <si>
    <t>(1-p)*2*q*(1-q)+p*q*q</t>
  </si>
  <si>
    <t>(1-p)*(1-q)*(1-q)+p*2*q*(1-q)</t>
  </si>
  <si>
    <t>(1-p)*3*q*q*(1-q)+p*q*q*q</t>
  </si>
  <si>
    <t>(1-p)*3*q*(1-q)*(1-q)+p*3*q*q*(1-q)</t>
  </si>
  <si>
    <t>(1-p)*(1-q)*(1-q)*(1-q)+p*3*q*(1-q)*(1-q)</t>
  </si>
  <si>
    <t>(1-p)*0+p*q</t>
  </si>
  <si>
    <t>(1-p)*(1-q)+p*0</t>
  </si>
  <si>
    <t>(1-p)*0+p*2*q*(1-q)</t>
  </si>
  <si>
    <t>(1-p)*q*(1-q)+p*0</t>
  </si>
  <si>
    <t>(1-p)*0+p*q*(1-q)</t>
  </si>
  <si>
    <t>(1-p)*0+p*q*q</t>
  </si>
  <si>
    <t>(1-p)*2*q*(1-q)+p*0</t>
  </si>
  <si>
    <t>(1-p)*(1-q)*(1-q)+p*0</t>
  </si>
  <si>
    <t>(1-p)*(1-q)*(1-q)*(1-q)+p*(1-q)*(1-q)*(1-q)+p*3*q*(1-q)*(1-q)</t>
  </si>
  <si>
    <t>(1-p)*2*q*q*(1-q)+p*q*q*q</t>
  </si>
  <si>
    <t>(1-p)*q*(1-q)*(1-q)+p*2*q*q*(1-q)</t>
  </si>
  <si>
    <t>(1-p)*q*q*(1-q)+p*0</t>
  </si>
  <si>
    <t>(1-p)*2*q*(1-q)*(1-q)+p*q*q*(1-q)</t>
  </si>
  <si>
    <t>(1-p)*q*q*(1-q)+p*q*q*q</t>
  </si>
  <si>
    <t>(1-p)*q*(1-q)*(1-q)+p*0</t>
  </si>
  <si>
    <t>(1-p)*2*q*(1-q)*(1-q)+p*3*q*q*(1-q)</t>
  </si>
  <si>
    <t>(1-p)*2*q*q*(1-q)+p*0</t>
  </si>
  <si>
    <t>PI</t>
  </si>
  <si>
    <t>P(0)=</t>
  </si>
  <si>
    <t>P(1)=</t>
  </si>
  <si>
    <t>P(2)=</t>
  </si>
  <si>
    <t>P(3)=</t>
  </si>
  <si>
    <t>P(4)=</t>
  </si>
  <si>
    <t>P(5)=</t>
  </si>
  <si>
    <t>P(6)=</t>
  </si>
  <si>
    <t>P(7)=</t>
  </si>
  <si>
    <t>P(8)=</t>
  </si>
  <si>
    <t>P(9)=</t>
  </si>
  <si>
    <t>P(10)=</t>
  </si>
  <si>
    <t>P(11)=</t>
  </si>
  <si>
    <t>P(12)=</t>
  </si>
  <si>
    <t>P(13)=</t>
  </si>
  <si>
    <t>P(14)=</t>
  </si>
  <si>
    <t>P(15)=</t>
  </si>
  <si>
    <t>P(16)=</t>
  </si>
  <si>
    <t>P(17)=</t>
  </si>
  <si>
    <t>P(18)=</t>
  </si>
  <si>
    <t>P(19)=</t>
  </si>
  <si>
    <t>P(20)=</t>
  </si>
  <si>
    <t>P(21)=</t>
  </si>
  <si>
    <t>P(22)=</t>
  </si>
  <si>
    <t>P(23)=</t>
  </si>
  <si>
    <t>P(24)=</t>
  </si>
  <si>
    <t>P(25)=</t>
  </si>
  <si>
    <t>P(26)=</t>
  </si>
  <si>
    <t>P(27)=</t>
  </si>
  <si>
    <t>P(28)=</t>
  </si>
  <si>
    <t>P(29)=</t>
  </si>
  <si>
    <t>P(30)=</t>
  </si>
  <si>
    <t>PI^2</t>
  </si>
  <si>
    <t>PI^3</t>
  </si>
  <si>
    <t>PI^4</t>
  </si>
  <si>
    <t>PI^8</t>
  </si>
  <si>
    <t>PI^16</t>
  </si>
  <si>
    <t>PI^32</t>
  </si>
  <si>
    <t>PI^64</t>
  </si>
  <si>
    <t>P=</t>
  </si>
  <si>
    <t>EZ=</t>
  </si>
  <si>
    <t>P(k)=</t>
  </si>
  <si>
    <t>P(k+3)=</t>
  </si>
  <si>
    <t>P2=</t>
  </si>
  <si>
    <t>P3=</t>
  </si>
  <si>
    <t>Graniczne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</si>
</sst>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1"/>
      <name val="Czcionka tekstu podstawowego"/>
      <family val="2"/>
      <charset val="238"/>
    </font>
    <font>
      <sz val="11"/>
      <color theme="0" tint="-0.249977111117893"/>
      <name val="Czcionka tekstu podstawowego"/>
      <family val="2"/>
      <charset val="238"/>
    </font>
    <font>
      <sz val="11"/>
      <color theme="1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family val="2"/>
      <charset val="238"/>
    </font>
    <font>
      <sz val="8"/>
      <color theme="1"/>
      <name val="Czcionka tekstu podstawowego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rgb="FFFF0000"/>
      <name val="Czcionka tekstu podstawowego"/>
      <family val="2"/>
      <charset val="238"/>
    </font>
    <font>
      <b/>
      <sz val="11"/>
      <name val="Czcionka tekstu podstawowego"/>
      <charset val="238"/>
    </font>
    <font>
      <sz val="11"/>
      <color rgb="FFFF0000"/>
      <name val="Czcionka tekstu podstawowego"/>
      <charset val="238"/>
    </font>
    <font>
      <sz val="11"/>
      <color theme="0" tint="-0.249977111117893"/>
      <name val="Czcionka tekstu podstawowego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0" xfId="0" applyFill="1"/>
    <xf numFmtId="0" fontId="7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horizontal="left"/>
    </xf>
    <xf numFmtId="0" fontId="5" fillId="2" borderId="0" xfId="0" applyFont="1" applyFill="1"/>
    <xf numFmtId="0" fontId="0" fillId="2" borderId="0" xfId="0" applyFill="1" applyAlignment="1">
      <alignment horizontal="right"/>
    </xf>
    <xf numFmtId="0" fontId="0" fillId="2" borderId="1" xfId="0" applyFill="1" applyBorder="1"/>
    <xf numFmtId="0" fontId="4" fillId="2" borderId="1" xfId="0" applyFont="1" applyFill="1" applyBorder="1"/>
    <xf numFmtId="0" fontId="3" fillId="2" borderId="1" xfId="0" applyFont="1" applyFill="1" applyBorder="1"/>
    <xf numFmtId="0" fontId="0" fillId="2" borderId="1" xfId="0" applyFont="1" applyFill="1" applyBorder="1"/>
    <xf numFmtId="0" fontId="2" fillId="2" borderId="1" xfId="0" applyFont="1" applyFill="1" applyBorder="1"/>
    <xf numFmtId="0" fontId="5" fillId="2" borderId="6" xfId="0" applyFont="1" applyFill="1" applyBorder="1"/>
    <xf numFmtId="0" fontId="3" fillId="2" borderId="8" xfId="0" applyFont="1" applyFill="1" applyBorder="1"/>
    <xf numFmtId="0" fontId="2" fillId="2" borderId="8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3" fillId="2" borderId="3" xfId="0" applyFont="1" applyFill="1" applyBorder="1"/>
    <xf numFmtId="0" fontId="4" fillId="2" borderId="5" xfId="0" applyFont="1" applyFill="1" applyBorder="1"/>
    <xf numFmtId="0" fontId="0" fillId="2" borderId="5" xfId="0" applyFont="1" applyFill="1" applyBorder="1"/>
    <xf numFmtId="0" fontId="3" fillId="2" borderId="5" xfId="0" applyFont="1" applyFill="1" applyBorder="1"/>
    <xf numFmtId="0" fontId="3" fillId="2" borderId="7" xfId="0" applyFont="1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2" xfId="0" applyFill="1" applyBorder="1"/>
    <xf numFmtId="0" fontId="6" fillId="4" borderId="14" xfId="0" applyFont="1" applyFill="1" applyBorder="1"/>
    <xf numFmtId="0" fontId="6" fillId="4" borderId="15" xfId="0" applyFont="1" applyFill="1" applyBorder="1"/>
    <xf numFmtId="0" fontId="9" fillId="2" borderId="2" xfId="0" applyFont="1" applyFill="1" applyBorder="1" applyAlignment="1">
      <alignment horizontal="right"/>
    </xf>
    <xf numFmtId="0" fontId="9" fillId="4" borderId="4" xfId="0" applyFont="1" applyFill="1" applyBorder="1"/>
    <xf numFmtId="0" fontId="9" fillId="2" borderId="7" xfId="0" applyFont="1" applyFill="1" applyBorder="1" applyAlignment="1">
      <alignment horizontal="right"/>
    </xf>
    <xf numFmtId="0" fontId="9" fillId="4" borderId="9" xfId="0" applyFont="1" applyFill="1" applyBorder="1"/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0" fillId="3" borderId="17" xfId="0" applyFill="1" applyBorder="1"/>
    <xf numFmtId="164" fontId="4" fillId="2" borderId="2" xfId="0" applyNumberFormat="1" applyFont="1" applyFill="1" applyBorder="1"/>
    <xf numFmtId="164" fontId="4" fillId="2" borderId="3" xfId="0" applyNumberFormat="1" applyFont="1" applyFill="1" applyBorder="1"/>
    <xf numFmtId="164" fontId="3" fillId="2" borderId="3" xfId="0" applyNumberFormat="1" applyFont="1" applyFill="1" applyBorder="1"/>
    <xf numFmtId="164" fontId="3" fillId="2" borderId="4" xfId="0" applyNumberFormat="1" applyFont="1" applyFill="1" applyBorder="1"/>
    <xf numFmtId="164" fontId="4" fillId="2" borderId="5" xfId="0" applyNumberFormat="1" applyFon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164" fontId="3" fillId="2" borderId="6" xfId="0" applyNumberFormat="1" applyFont="1" applyFill="1" applyBorder="1"/>
    <xf numFmtId="164" fontId="0" fillId="2" borderId="5" xfId="0" applyNumberFormat="1" applyFont="1" applyFill="1" applyBorder="1"/>
    <xf numFmtId="164" fontId="0" fillId="2" borderId="1" xfId="0" applyNumberFormat="1" applyFont="1" applyFill="1" applyBorder="1"/>
    <xf numFmtId="164" fontId="3" fillId="2" borderId="5" xfId="0" applyNumberFormat="1" applyFont="1" applyFill="1" applyBorder="1"/>
    <xf numFmtId="164" fontId="2" fillId="2" borderId="1" xfId="0" applyNumberFormat="1" applyFont="1" applyFill="1" applyBorder="1"/>
    <xf numFmtId="164" fontId="5" fillId="2" borderId="6" xfId="0" applyNumberFormat="1" applyFont="1" applyFill="1" applyBorder="1"/>
    <xf numFmtId="164" fontId="3" fillId="2" borderId="7" xfId="0" applyNumberFormat="1" applyFont="1" applyFill="1" applyBorder="1"/>
    <xf numFmtId="164" fontId="3" fillId="2" borderId="8" xfId="0" applyNumberFormat="1" applyFont="1" applyFill="1" applyBorder="1"/>
    <xf numFmtId="164" fontId="2" fillId="2" borderId="8" xfId="0" applyNumberFormat="1" applyFont="1" applyFill="1" applyBorder="1"/>
    <xf numFmtId="164" fontId="2" fillId="2" borderId="9" xfId="0" applyNumberFormat="1" applyFont="1" applyFill="1" applyBorder="1"/>
    <xf numFmtId="164" fontId="0" fillId="2" borderId="0" xfId="0" applyNumberFormat="1" applyFill="1"/>
    <xf numFmtId="164" fontId="11" fillId="5" borderId="14" xfId="0" applyNumberFormat="1" applyFont="1" applyFill="1" applyBorder="1"/>
    <xf numFmtId="0" fontId="0" fillId="3" borderId="2" xfId="0" applyFill="1" applyBorder="1" applyAlignment="1">
      <alignment horizontal="right"/>
    </xf>
    <xf numFmtId="0" fontId="0" fillId="3" borderId="10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2" borderId="14" xfId="0" applyFill="1" applyBorder="1" applyAlignment="1">
      <alignment horizontal="right"/>
    </xf>
    <xf numFmtId="0" fontId="12" fillId="2" borderId="0" xfId="0" applyFont="1" applyFill="1"/>
    <xf numFmtId="0" fontId="4" fillId="3" borderId="13" xfId="0" applyFont="1" applyFill="1" applyBorder="1"/>
    <xf numFmtId="0" fontId="13" fillId="2" borderId="4" xfId="0" applyFont="1" applyFill="1" applyBorder="1"/>
    <xf numFmtId="0" fontId="13" fillId="2" borderId="6" xfId="0" applyFont="1" applyFill="1" applyBorder="1"/>
    <xf numFmtId="0" fontId="5" fillId="2" borderId="9" xfId="0" applyFont="1" applyFill="1" applyBorder="1"/>
    <xf numFmtId="0" fontId="12" fillId="4" borderId="16" xfId="0" applyFont="1" applyFill="1" applyBorder="1"/>
    <xf numFmtId="164" fontId="5" fillId="5" borderId="14" xfId="0" applyNumberFormat="1" applyFont="1" applyFill="1" applyBorder="1"/>
    <xf numFmtId="2" fontId="11" fillId="5" borderId="16" xfId="0" applyNumberFormat="1" applyFont="1" applyFill="1" applyBorder="1"/>
    <xf numFmtId="164" fontId="9" fillId="5" borderId="16" xfId="0" applyNumberFormat="1" applyFont="1" applyFill="1" applyBorder="1"/>
    <xf numFmtId="0" fontId="0" fillId="2" borderId="2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9" fillId="5" borderId="4" xfId="0" applyFont="1" applyFill="1" applyBorder="1"/>
    <xf numFmtId="0" fontId="9" fillId="5" borderId="9" xfId="0" applyFont="1" applyFill="1" applyBorder="1"/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4</xdr:col>
      <xdr:colOff>285750</xdr:colOff>
      <xdr:row>26</xdr:row>
      <xdr:rowOff>104775</xdr:rowOff>
    </xdr:to>
    <xdr:sp macro="" textlink="">
      <xdr:nvSpPr>
        <xdr:cNvPr id="2" name="pole tekstowe 1"/>
        <xdr:cNvSpPr txBox="1"/>
      </xdr:nvSpPr>
      <xdr:spPr>
        <a:xfrm>
          <a:off x="57150" y="47625"/>
          <a:ext cx="2971800" cy="476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 b="1" u="sng">
              <a:solidFill>
                <a:schemeClr val="dk1"/>
              </a:solidFill>
              <a:latin typeface="+mn-lt"/>
              <a:ea typeface="+mn-ea"/>
              <a:cs typeface="+mn-cs"/>
            </a:rPr>
            <a:t>Zadanie 2  (Kapałka)</a:t>
          </a:r>
        </a:p>
        <a:p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Co pewien czas (krok) napływa do systemu zadanie z prawdopodobieństwem p. System składa się z 3 procesorów, z których każdy może realizować jedno zadanie i posiada też niezależny bufor na jedno dodatkowe zadanie. Procesor wykonuje zadania w kolejnych krokach, przy czym prawdopodobieństwo zakończenia zadania w każdym kolejnym kroku wynosi q. Nadchodzące do systemu zadanie umieszczane jest w tym z podsystemów, w którym jest najmniejsza liczba zadań. Jeśli jest równa, to do pierwszego wolnego z nich (o najniższym numerze). Zadanie jest tracone, gdy system jest „zapełniony”. Na początku jest 1 zadanie w systemie. Należy</a:t>
          </a:r>
        </a:p>
        <a:p>
          <a:pPr lvl="0"/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zdefiniować proces funkcjonowania systemu i zbadać jego własności,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- wyznaczyć macierz przejść dla procesu,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- wyznaczyć prawdopodobieństwo graniczne tego, że nadchodzące do systemu zadanie będzie obsłużone,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- wyznaczyć oczekiwaną liczbę zadań w systemie w kroku 10-tym, 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lvl="0"/>
          <a:r>
            <a:rPr lang="pl-PL" sz="1100" b="1">
              <a:solidFill>
                <a:schemeClr val="dk1"/>
              </a:solidFill>
              <a:latin typeface="+mn-lt"/>
              <a:ea typeface="+mn-ea"/>
              <a:cs typeface="+mn-cs"/>
            </a:rPr>
            <a:t>- wyznaczyć prawdopodobieństwo tego, że w systemie będą obciążone oba procesory, jeśli 3 kroki wcześniej w systemie były 2 zadania.</a:t>
          </a:r>
          <a:endParaRPr lang="pl-PL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pl-PL" sz="1100"/>
        </a:p>
      </xdr:txBody>
    </xdr:sp>
    <xdr:clientData/>
  </xdr:twoCellAnchor>
  <xdr:twoCellAnchor>
    <xdr:from>
      <xdr:col>5</xdr:col>
      <xdr:colOff>219997</xdr:colOff>
      <xdr:row>1</xdr:row>
      <xdr:rowOff>95250</xdr:rowOff>
    </xdr:from>
    <xdr:to>
      <xdr:col>8</xdr:col>
      <xdr:colOff>447676</xdr:colOff>
      <xdr:row>10</xdr:row>
      <xdr:rowOff>76199</xdr:rowOff>
    </xdr:to>
    <xdr:grpSp>
      <xdr:nvGrpSpPr>
        <xdr:cNvPr id="3" name="Grupa 2"/>
        <xdr:cNvGrpSpPr/>
      </xdr:nvGrpSpPr>
      <xdr:grpSpPr>
        <a:xfrm>
          <a:off x="3648997" y="276225"/>
          <a:ext cx="2285079" cy="1609724"/>
          <a:chOff x="953422" y="209550"/>
          <a:chExt cx="2285079" cy="1609724"/>
        </a:xfrm>
      </xdr:grpSpPr>
      <xdr:grpSp>
        <xdr:nvGrpSpPr>
          <xdr:cNvPr id="4" name="Grupa 36"/>
          <xdr:cNvGrpSpPr/>
        </xdr:nvGrpSpPr>
        <xdr:grpSpPr>
          <a:xfrm>
            <a:off x="953422" y="238124"/>
            <a:ext cx="2285079" cy="1581150"/>
            <a:chOff x="899319" y="238124"/>
            <a:chExt cx="1967706" cy="1581150"/>
          </a:xfrm>
        </xdr:grpSpPr>
        <xdr:grpSp>
          <xdr:nvGrpSpPr>
            <xdr:cNvPr id="9" name="Grupa 4"/>
            <xdr:cNvGrpSpPr/>
          </xdr:nvGrpSpPr>
          <xdr:grpSpPr>
            <a:xfrm>
              <a:off x="1543051" y="238124"/>
              <a:ext cx="857250" cy="447675"/>
              <a:chOff x="1609725" y="209549"/>
              <a:chExt cx="1562099" cy="428625"/>
            </a:xfrm>
          </xdr:grpSpPr>
          <xdr:sp macro="" textlink="">
            <xdr:nvSpPr>
              <xdr:cNvPr id="23" name="Elipsa 2"/>
              <xdr:cNvSpPr/>
            </xdr:nvSpPr>
            <xdr:spPr>
              <a:xfrm>
                <a:off x="1609725" y="219075"/>
                <a:ext cx="771525" cy="400050"/>
              </a:xfrm>
              <a:prstGeom prst="ellipse">
                <a:avLst/>
              </a:prstGeom>
            </xdr:spPr>
            <xdr:style>
              <a:lnRef idx="1">
                <a:schemeClr val="accent2"/>
              </a:lnRef>
              <a:fillRef idx="2">
                <a:schemeClr val="accent2"/>
              </a:fillRef>
              <a:effectRef idx="1">
                <a:schemeClr val="accent2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pl-PL" sz="1100"/>
                  <a:t>b1</a:t>
                </a:r>
              </a:p>
            </xdr:txBody>
          </xdr:sp>
          <xdr:sp macro="" textlink="">
            <xdr:nvSpPr>
              <xdr:cNvPr id="24" name="Prostokąt 3"/>
              <xdr:cNvSpPr/>
            </xdr:nvSpPr>
            <xdr:spPr>
              <a:xfrm>
                <a:off x="2381249" y="209549"/>
                <a:ext cx="790575" cy="428625"/>
              </a:xfrm>
              <a:prstGeom prst="rect">
                <a:avLst/>
              </a:prstGeom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pl-PL" sz="1100"/>
                  <a:t>p1</a:t>
                </a:r>
              </a:p>
            </xdr:txBody>
          </xdr:sp>
        </xdr:grpSp>
        <xdr:grpSp>
          <xdr:nvGrpSpPr>
            <xdr:cNvPr id="10" name="Grupa 5"/>
            <xdr:cNvGrpSpPr/>
          </xdr:nvGrpSpPr>
          <xdr:grpSpPr>
            <a:xfrm>
              <a:off x="1543051" y="819149"/>
              <a:ext cx="857250" cy="447675"/>
              <a:chOff x="1609725" y="209549"/>
              <a:chExt cx="1562099" cy="428625"/>
            </a:xfrm>
          </xdr:grpSpPr>
          <xdr:sp macro="" textlink="">
            <xdr:nvSpPr>
              <xdr:cNvPr id="21" name="Elipsa 20"/>
              <xdr:cNvSpPr/>
            </xdr:nvSpPr>
            <xdr:spPr>
              <a:xfrm>
                <a:off x="1609725" y="219075"/>
                <a:ext cx="771525" cy="400050"/>
              </a:xfrm>
              <a:prstGeom prst="ellipse">
                <a:avLst/>
              </a:prstGeom>
            </xdr:spPr>
            <xdr:style>
              <a:lnRef idx="1">
                <a:schemeClr val="accent2"/>
              </a:lnRef>
              <a:fillRef idx="2">
                <a:schemeClr val="accent2"/>
              </a:fillRef>
              <a:effectRef idx="1">
                <a:schemeClr val="accent2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pl-PL" sz="1100"/>
                  <a:t>b2</a:t>
                </a:r>
              </a:p>
            </xdr:txBody>
          </xdr:sp>
          <xdr:sp macro="" textlink="">
            <xdr:nvSpPr>
              <xdr:cNvPr id="22" name="Prostokąt 7"/>
              <xdr:cNvSpPr/>
            </xdr:nvSpPr>
            <xdr:spPr>
              <a:xfrm>
                <a:off x="2381249" y="209549"/>
                <a:ext cx="790575" cy="428625"/>
              </a:xfrm>
              <a:prstGeom prst="rect">
                <a:avLst/>
              </a:prstGeom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pl-PL" sz="1100"/>
                  <a:t>p2</a:t>
                </a:r>
              </a:p>
            </xdr:txBody>
          </xdr:sp>
        </xdr:grpSp>
        <xdr:grpSp>
          <xdr:nvGrpSpPr>
            <xdr:cNvPr id="11" name="Grupa 8"/>
            <xdr:cNvGrpSpPr/>
          </xdr:nvGrpSpPr>
          <xdr:grpSpPr>
            <a:xfrm>
              <a:off x="1543051" y="1371599"/>
              <a:ext cx="857250" cy="447675"/>
              <a:chOff x="1609725" y="209549"/>
              <a:chExt cx="1562099" cy="428625"/>
            </a:xfrm>
          </xdr:grpSpPr>
          <xdr:sp macro="" textlink="">
            <xdr:nvSpPr>
              <xdr:cNvPr id="19" name="Elipsa 9"/>
              <xdr:cNvSpPr/>
            </xdr:nvSpPr>
            <xdr:spPr>
              <a:xfrm>
                <a:off x="1609725" y="219075"/>
                <a:ext cx="771525" cy="400050"/>
              </a:xfrm>
              <a:prstGeom prst="ellipse">
                <a:avLst/>
              </a:prstGeom>
            </xdr:spPr>
            <xdr:style>
              <a:lnRef idx="1">
                <a:schemeClr val="accent2"/>
              </a:lnRef>
              <a:fillRef idx="2">
                <a:schemeClr val="accent2"/>
              </a:fillRef>
              <a:effectRef idx="1">
                <a:schemeClr val="accent2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pl-PL" sz="1100"/>
                  <a:t>b3</a:t>
                </a:r>
              </a:p>
            </xdr:txBody>
          </xdr:sp>
          <xdr:sp macro="" textlink="">
            <xdr:nvSpPr>
              <xdr:cNvPr id="20" name="Prostokąt 19"/>
              <xdr:cNvSpPr/>
            </xdr:nvSpPr>
            <xdr:spPr>
              <a:xfrm>
                <a:off x="2381249" y="209549"/>
                <a:ext cx="790575" cy="428625"/>
              </a:xfrm>
              <a:prstGeom prst="rect">
                <a:avLst/>
              </a:prstGeom>
            </xdr:spPr>
            <xdr:style>
              <a:lnRef idx="1">
                <a:schemeClr val="accent1"/>
              </a:lnRef>
              <a:fillRef idx="2">
                <a:schemeClr val="accent1"/>
              </a:fillRef>
              <a:effectRef idx="1">
                <a:schemeClr val="accent1"/>
              </a:effectRef>
              <a:fontRef idx="minor">
                <a:schemeClr val="dk1"/>
              </a:fontRef>
            </xdr:style>
            <xdr:txBody>
              <a:bodyPr rtlCol="0" anchor="ctr"/>
              <a:lstStyle/>
              <a:p>
                <a:pPr algn="ctr"/>
                <a:r>
                  <a:rPr lang="pl-PL" sz="1100"/>
                  <a:t>p3</a:t>
                </a:r>
              </a:p>
            </xdr:txBody>
          </xdr:sp>
        </xdr:grpSp>
        <xdr:cxnSp macro="">
          <xdr:nvCxnSpPr>
            <xdr:cNvPr id="12" name="Łącznik łamany 11"/>
            <xdr:cNvCxnSpPr/>
          </xdr:nvCxnSpPr>
          <xdr:spPr>
            <a:xfrm flipV="1">
              <a:off x="899319" y="456988"/>
              <a:ext cx="643731" cy="571712"/>
            </a:xfrm>
            <a:prstGeom prst="bentConnector3">
              <a:avLst>
                <a:gd name="adj1" fmla="val 50000"/>
              </a:avLst>
            </a:prstGeom>
            <a:ln w="2857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3" name="Łącznik łamany 12"/>
            <xdr:cNvCxnSpPr/>
          </xdr:nvCxnSpPr>
          <xdr:spPr>
            <a:xfrm>
              <a:off x="899319" y="1028700"/>
              <a:ext cx="643731" cy="561763"/>
            </a:xfrm>
            <a:prstGeom prst="bentConnector3">
              <a:avLst>
                <a:gd name="adj1" fmla="val 50000"/>
              </a:avLst>
            </a:prstGeom>
            <a:ln w="2857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4" name="Łącznik prosty ze strzałką 13"/>
            <xdr:cNvCxnSpPr>
              <a:endCxn id="21" idx="2"/>
            </xdr:cNvCxnSpPr>
          </xdr:nvCxnSpPr>
          <xdr:spPr>
            <a:xfrm>
              <a:off x="899319" y="1028700"/>
              <a:ext cx="643731" cy="9313"/>
            </a:xfrm>
            <a:prstGeom prst="straightConnector1">
              <a:avLst/>
            </a:prstGeom>
            <a:ln w="2857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sp macro="" textlink="">
          <xdr:nvSpPr>
            <xdr:cNvPr id="15" name="pole tekstowe 14"/>
            <xdr:cNvSpPr txBox="1"/>
          </xdr:nvSpPr>
          <xdr:spPr>
            <a:xfrm>
              <a:off x="914929" y="723900"/>
              <a:ext cx="258789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wrap="none" rtlCol="0" anchor="t">
              <a:spAutoFit/>
            </a:bodyPr>
            <a:lstStyle/>
            <a:p>
              <a:r>
                <a:rPr lang="pl-PL" sz="1100"/>
                <a:t>p</a:t>
              </a:r>
            </a:p>
          </xdr:txBody>
        </xdr:sp>
        <xdr:cxnSp macro="">
          <xdr:nvCxnSpPr>
            <xdr:cNvPr id="16" name="Łącznik prosty ze strzałką 15"/>
            <xdr:cNvCxnSpPr>
              <a:stCxn id="19" idx="3"/>
            </xdr:cNvCxnSpPr>
          </xdr:nvCxnSpPr>
          <xdr:spPr>
            <a:xfrm>
              <a:off x="2400299" y="461962"/>
              <a:ext cx="466726" cy="4763"/>
            </a:xfrm>
            <a:prstGeom prst="straightConnector1">
              <a:avLst/>
            </a:prstGeom>
            <a:ln w="2857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7" name="Łącznik prosty ze strzałką 16"/>
            <xdr:cNvCxnSpPr/>
          </xdr:nvCxnSpPr>
          <xdr:spPr>
            <a:xfrm>
              <a:off x="2400299" y="1042987"/>
              <a:ext cx="438151" cy="4763"/>
            </a:xfrm>
            <a:prstGeom prst="straightConnector1">
              <a:avLst/>
            </a:prstGeom>
            <a:ln w="2857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18" name="Łącznik prosty ze strzałką 17"/>
            <xdr:cNvCxnSpPr>
              <a:stCxn id="20" idx="3"/>
            </xdr:cNvCxnSpPr>
          </xdr:nvCxnSpPr>
          <xdr:spPr>
            <a:xfrm flipV="1">
              <a:off x="2400299" y="1590675"/>
              <a:ext cx="438151" cy="4762"/>
            </a:xfrm>
            <a:prstGeom prst="straightConnector1">
              <a:avLst/>
            </a:prstGeom>
            <a:ln w="28575">
              <a:solidFill>
                <a:sysClr val="windowText" lastClr="000000"/>
              </a:solidFill>
              <a:tailEnd type="arrow"/>
            </a:ln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pole tekstowe 4"/>
          <xdr:cNvSpPr txBox="1"/>
        </xdr:nvSpPr>
        <xdr:spPr>
          <a:xfrm>
            <a:off x="2828925" y="209550"/>
            <a:ext cx="25878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pl-PL" sz="1100"/>
              <a:t>q</a:t>
            </a:r>
          </a:p>
        </xdr:txBody>
      </xdr:sp>
      <xdr:sp macro="" textlink="">
        <xdr:nvSpPr>
          <xdr:cNvPr id="6" name="pole tekstowe 5"/>
          <xdr:cNvSpPr txBox="1"/>
        </xdr:nvSpPr>
        <xdr:spPr>
          <a:xfrm>
            <a:off x="2800350" y="742950"/>
            <a:ext cx="25878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pl-PL" sz="1100"/>
              <a:t>q</a:t>
            </a:r>
          </a:p>
        </xdr:txBody>
      </xdr:sp>
      <xdr:sp macro="" textlink="">
        <xdr:nvSpPr>
          <xdr:cNvPr id="7" name="pole tekstowe 6"/>
          <xdr:cNvSpPr txBox="1"/>
        </xdr:nvSpPr>
        <xdr:spPr>
          <a:xfrm>
            <a:off x="2876550" y="1343025"/>
            <a:ext cx="25878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wrap="none" rtlCol="0" anchor="t">
            <a:spAutoFit/>
          </a:bodyPr>
          <a:lstStyle/>
          <a:p>
            <a:r>
              <a:rPr lang="pl-PL" sz="1100"/>
              <a:t>q</a:t>
            </a:r>
          </a:p>
        </xdr:txBody>
      </xdr:sp>
    </xdr:grpSp>
    <xdr:clientData/>
  </xdr:twoCellAnchor>
  <xdr:oneCellAnchor>
    <xdr:from>
      <xdr:col>4</xdr:col>
      <xdr:colOff>504825</xdr:colOff>
      <xdr:row>12</xdr:row>
      <xdr:rowOff>114300</xdr:rowOff>
    </xdr:from>
    <xdr:ext cx="2543175" cy="2159053"/>
    <xdr:sp macro="" textlink="">
      <xdr:nvSpPr>
        <xdr:cNvPr id="25" name="pole tekstowe 24"/>
        <xdr:cNvSpPr txBox="1"/>
      </xdr:nvSpPr>
      <xdr:spPr>
        <a:xfrm>
          <a:off x="3248025" y="2286000"/>
          <a:ext cx="2543175" cy="2159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l-PL" sz="1100" b="1"/>
            <a:t>X- możliwe stany systemu:</a:t>
          </a:r>
        </a:p>
        <a:p>
          <a:r>
            <a:rPr lang="pl-PL" sz="1100"/>
            <a:t>x=&lt;x1,x2&gt; </a:t>
          </a:r>
        </a:p>
        <a:p>
          <a:r>
            <a:rPr lang="pl-PL" sz="1100"/>
            <a:t>gdzie x1 - liczba zadan w buforach</a:t>
          </a:r>
        </a:p>
        <a:p>
          <a:r>
            <a:rPr lang="pl-PL" sz="1100"/>
            <a:t>x2</a:t>
          </a:r>
          <a:r>
            <a:rPr lang="pl-PL" sz="1100" baseline="0"/>
            <a:t> - liczba zadan w procesorach</a:t>
          </a:r>
          <a:endParaRPr lang="pl-PL" sz="1100"/>
        </a:p>
        <a:p>
          <a:r>
            <a:rPr lang="pl-PL" sz="1100"/>
            <a:t>X={&lt;0,0&gt;,&lt;0,1&gt;, &lt;0,2&gt;, &lt;0,3&gt;, &lt;1,1&gt;, &lt;1,2&gt;,&lt;2,2&gt;, &lt;1,3&gt;, &lt;2,3&gt;, &lt;3,3&gt;}</a:t>
          </a:r>
        </a:p>
        <a:p>
          <a:endParaRPr lang="pl-PL" sz="1100"/>
        </a:p>
        <a:p>
          <a:r>
            <a:rPr lang="pl-PL" sz="1100" i="1"/>
            <a:t>"Stany</a:t>
          </a:r>
          <a:r>
            <a:rPr lang="pl-PL" sz="1100" i="1" baseline="0"/>
            <a:t> zagregowane np:</a:t>
          </a:r>
          <a:r>
            <a:rPr lang="pl-PL" sz="1100" i="1"/>
            <a:t> &lt;1,1&gt;  dotyczy stanów 1 zadanie w buforze i jedno w procesorze i dotyczy wszystkich 3 par" </a:t>
          </a:r>
        </a:p>
        <a:p>
          <a:r>
            <a:rPr lang="pl-PL" sz="1100" b="1" i="1"/>
            <a:t>Jest to uwzględnione przy prawdopodobieństwach</a:t>
          </a:r>
          <a:r>
            <a:rPr lang="pl-PL" sz="1100" b="1" i="1" baseline="0"/>
            <a:t> przejść</a:t>
          </a:r>
          <a:endParaRPr lang="pl-PL" sz="1100" b="1" i="1"/>
        </a:p>
      </xdr:txBody>
    </xdr:sp>
    <xdr:clientData/>
  </xdr:oneCellAnchor>
  <xdr:twoCellAnchor>
    <xdr:from>
      <xdr:col>9</xdr:col>
      <xdr:colOff>0</xdr:colOff>
      <xdr:row>3</xdr:row>
      <xdr:rowOff>28575</xdr:rowOff>
    </xdr:from>
    <xdr:to>
      <xdr:col>14</xdr:col>
      <xdr:colOff>152400</xdr:colOff>
      <xdr:row>4</xdr:row>
      <xdr:rowOff>152400</xdr:rowOff>
    </xdr:to>
    <xdr:sp macro="" textlink="">
      <xdr:nvSpPr>
        <xdr:cNvPr id="27" name="pole tekstowe 26"/>
        <xdr:cNvSpPr txBox="1"/>
      </xdr:nvSpPr>
      <xdr:spPr>
        <a:xfrm>
          <a:off x="6172200" y="571500"/>
          <a:ext cx="2324100" cy="304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pl-PL" sz="1100" b="1"/>
            <a:t>Możliwe przejścia między stanami: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1</xdr:row>
      <xdr:rowOff>85725</xdr:rowOff>
    </xdr:from>
    <xdr:ext cx="2629631" cy="264560"/>
    <xdr:sp macro="" textlink="">
      <xdr:nvSpPr>
        <xdr:cNvPr id="24" name="pole tekstowe 23"/>
        <xdr:cNvSpPr txBox="1"/>
      </xdr:nvSpPr>
      <xdr:spPr>
        <a:xfrm>
          <a:off x="180975" y="276225"/>
          <a:ext cx="26296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100" b="1"/>
            <a:t>Macierz przejść między stanami</a:t>
          </a:r>
          <a:r>
            <a:rPr lang="pl-PL" sz="1100" b="1" baseline="0"/>
            <a:t> systemu: </a:t>
          </a:r>
          <a:endParaRPr lang="pl-PL" sz="1100" b="1"/>
        </a:p>
      </xdr:txBody>
    </xdr:sp>
    <xdr:clientData/>
  </xdr:oneCellAnchor>
  <xdr:oneCellAnchor>
    <xdr:from>
      <xdr:col>0</xdr:col>
      <xdr:colOff>142875</xdr:colOff>
      <xdr:row>14</xdr:row>
      <xdr:rowOff>161925</xdr:rowOff>
    </xdr:from>
    <xdr:ext cx="1393395" cy="264560"/>
    <xdr:sp macro="" textlink="">
      <xdr:nvSpPr>
        <xdr:cNvPr id="25" name="pole tekstowe 24"/>
        <xdr:cNvSpPr txBox="1"/>
      </xdr:nvSpPr>
      <xdr:spPr>
        <a:xfrm>
          <a:off x="142875" y="2857500"/>
          <a:ext cx="139339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100" b="1"/>
            <a:t>Parametry systemu</a:t>
          </a:r>
          <a:r>
            <a:rPr lang="pl-PL" sz="1100" b="1" baseline="0"/>
            <a:t>: </a:t>
          </a:r>
          <a:endParaRPr lang="pl-PL" sz="1100" b="1"/>
        </a:p>
      </xdr:txBody>
    </xdr:sp>
    <xdr:clientData/>
  </xdr:oneCellAnchor>
  <xdr:oneCellAnchor>
    <xdr:from>
      <xdr:col>0</xdr:col>
      <xdr:colOff>152400</xdr:colOff>
      <xdr:row>17</xdr:row>
      <xdr:rowOff>180975</xdr:rowOff>
    </xdr:from>
    <xdr:ext cx="3003002" cy="264560"/>
    <xdr:sp macro="" textlink="">
      <xdr:nvSpPr>
        <xdr:cNvPr id="26" name="pole tekstowe 25"/>
        <xdr:cNvSpPr txBox="1"/>
      </xdr:nvSpPr>
      <xdr:spPr>
        <a:xfrm>
          <a:off x="152400" y="3457575"/>
          <a:ext cx="300300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100" b="1"/>
            <a:t>Prawdopodobienstwo dla</a:t>
          </a:r>
          <a:r>
            <a:rPr lang="pl-PL" sz="1100" b="1" baseline="0"/>
            <a:t> stanu początkowego: </a:t>
          </a:r>
          <a:endParaRPr lang="pl-PL" sz="1100" b="1"/>
        </a:p>
      </xdr:txBody>
    </xdr:sp>
    <xdr:clientData/>
  </xdr:oneCellAnchor>
  <xdr:oneCellAnchor>
    <xdr:from>
      <xdr:col>0</xdr:col>
      <xdr:colOff>123825</xdr:colOff>
      <xdr:row>45</xdr:row>
      <xdr:rowOff>47625</xdr:rowOff>
    </xdr:from>
    <xdr:ext cx="3620222" cy="264560"/>
    <xdr:sp macro="" textlink="">
      <xdr:nvSpPr>
        <xdr:cNvPr id="27" name="pole tekstowe 26"/>
        <xdr:cNvSpPr txBox="1"/>
      </xdr:nvSpPr>
      <xdr:spPr>
        <a:xfrm>
          <a:off x="123825" y="8820150"/>
          <a:ext cx="362022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100" b="1"/>
            <a:t>Prawdopodobienstwa</a:t>
          </a:r>
          <a:r>
            <a:rPr lang="pl-PL" sz="1100" b="1" baseline="0"/>
            <a:t> </a:t>
          </a:r>
          <a:r>
            <a:rPr lang="pl-PL" sz="1100" b="1"/>
            <a:t>stanu systemu</a:t>
          </a:r>
          <a:r>
            <a:rPr lang="pl-PL" sz="1100" b="1" baseline="0"/>
            <a:t> w kolenych krokach: </a:t>
          </a:r>
          <a:endParaRPr lang="pl-PL" sz="1100" b="1"/>
        </a:p>
      </xdr:txBody>
    </xdr:sp>
    <xdr:clientData/>
  </xdr:oneCellAnchor>
  <xdr:oneCellAnchor>
    <xdr:from>
      <xdr:col>0</xdr:col>
      <xdr:colOff>152400</xdr:colOff>
      <xdr:row>21</xdr:row>
      <xdr:rowOff>47625</xdr:rowOff>
    </xdr:from>
    <xdr:ext cx="2713884" cy="264560"/>
    <xdr:sp macro="" textlink="">
      <xdr:nvSpPr>
        <xdr:cNvPr id="28" name="pole tekstowe 27"/>
        <xdr:cNvSpPr txBox="1"/>
      </xdr:nvSpPr>
      <xdr:spPr>
        <a:xfrm>
          <a:off x="152400" y="4133850"/>
          <a:ext cx="271388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100" b="1"/>
            <a:t>Prawdopodobienstwo graniczne</a:t>
          </a:r>
          <a:r>
            <a:rPr lang="pl-PL" sz="1100" b="1" baseline="0"/>
            <a:t>: dla PI^64 </a:t>
          </a:r>
          <a:endParaRPr lang="pl-PL" sz="1100" b="1"/>
        </a:p>
      </xdr:txBody>
    </xdr:sp>
    <xdr:clientData/>
  </xdr:oneCellAnchor>
  <xdr:oneCellAnchor>
    <xdr:from>
      <xdr:col>0</xdr:col>
      <xdr:colOff>209550</xdr:colOff>
      <xdr:row>25</xdr:row>
      <xdr:rowOff>180975</xdr:rowOff>
    </xdr:from>
    <xdr:ext cx="5285486" cy="264560"/>
    <xdr:sp macro="" textlink="">
      <xdr:nvSpPr>
        <xdr:cNvPr id="29" name="pole tekstowe 28"/>
        <xdr:cNvSpPr txBox="1"/>
      </xdr:nvSpPr>
      <xdr:spPr>
        <a:xfrm>
          <a:off x="209550" y="5057775"/>
          <a:ext cx="528548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100" b="1"/>
            <a:t>Prawdopodobienstwo graniczne</a:t>
          </a:r>
          <a:r>
            <a:rPr lang="pl-PL" sz="1100" b="1" baseline="0"/>
            <a:t> - zdarzenie nadchodzące do systemu bedzie obsluzone:</a:t>
          </a:r>
          <a:endParaRPr lang="pl-PL" sz="1100" b="1"/>
        </a:p>
      </xdr:txBody>
    </xdr:sp>
    <xdr:clientData/>
  </xdr:oneCellAnchor>
  <xdr:oneCellAnchor>
    <xdr:from>
      <xdr:col>0</xdr:col>
      <xdr:colOff>266700</xdr:colOff>
      <xdr:row>29</xdr:row>
      <xdr:rowOff>152400</xdr:rowOff>
    </xdr:from>
    <xdr:ext cx="2348592" cy="264560"/>
    <xdr:sp macro="" textlink="">
      <xdr:nvSpPr>
        <xdr:cNvPr id="30" name="pole tekstowe 29"/>
        <xdr:cNvSpPr txBox="1"/>
      </xdr:nvSpPr>
      <xdr:spPr>
        <a:xfrm>
          <a:off x="266700" y="5829300"/>
          <a:ext cx="23485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pl-PL" sz="1100" b="1"/>
            <a:t>Oczekiwana liczba</a:t>
          </a:r>
          <a:r>
            <a:rPr lang="pl-PL" sz="1100" b="1" baseline="0"/>
            <a:t> zadan w kroku 10:</a:t>
          </a:r>
          <a:endParaRPr lang="pl-PL" sz="1100" b="1"/>
        </a:p>
      </xdr:txBody>
    </xdr:sp>
    <xdr:clientData/>
  </xdr:oneCellAnchor>
  <xdr:oneCellAnchor>
    <xdr:from>
      <xdr:col>0</xdr:col>
      <xdr:colOff>333375</xdr:colOff>
      <xdr:row>33</xdr:row>
      <xdr:rowOff>104775</xdr:rowOff>
    </xdr:from>
    <xdr:ext cx="4933950" cy="781240"/>
    <xdr:sp macro="" textlink="">
      <xdr:nvSpPr>
        <xdr:cNvPr id="31" name="pole tekstowe 30"/>
        <xdr:cNvSpPr txBox="1"/>
      </xdr:nvSpPr>
      <xdr:spPr>
        <a:xfrm>
          <a:off x="333375" y="6562725"/>
          <a:ext cx="4933950" cy="7812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pl-PL" sz="1100" b="1"/>
            <a:t>Prawdopodobienstwo że w systemie</a:t>
          </a:r>
          <a:r>
            <a:rPr lang="pl-PL" sz="1100" b="1" baseline="0"/>
            <a:t> beda obciazone 2 procesory jesli 3 kroki wczesniej byly 2 zadania: </a:t>
          </a:r>
          <a:r>
            <a:rPr lang="pl-PL" sz="1100" b="0" i="1" baseline="0"/>
            <a:t>(w zadanu bylo sformulowanie "oba",  obliczam prawdopodobienstwo ze beda zajete 2 procesory "P2" i trzy "P3", za obciazenie 2 procesorow przyjmuje tylko stan &lt;0,2&gt;, pomijam stany &lt;1,2&gt;,&lt;2,2&gt;)</a:t>
          </a:r>
          <a:endParaRPr lang="pl-PL" sz="1100" b="0" i="1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J6:M53"/>
  <sheetViews>
    <sheetView tabSelected="1" workbookViewId="0">
      <selection activeCell="R15" sqref="R15"/>
    </sheetView>
  </sheetViews>
  <sheetFormatPr defaultRowHeight="14.25"/>
  <cols>
    <col min="1" max="9" width="9" style="1"/>
    <col min="10" max="11" width="4.25" style="1" bestFit="1" customWidth="1"/>
    <col min="12" max="12" width="2" style="1" bestFit="1" customWidth="1"/>
    <col min="13" max="16384" width="9" style="1"/>
  </cols>
  <sheetData>
    <row r="6" spans="10:13">
      <c r="J6" s="2" t="s">
        <v>0</v>
      </c>
      <c r="K6" s="2" t="s">
        <v>0</v>
      </c>
      <c r="L6" s="2" t="s">
        <v>14</v>
      </c>
      <c r="M6" s="2" t="s">
        <v>13</v>
      </c>
    </row>
    <row r="7" spans="10:13">
      <c r="J7" s="2" t="s">
        <v>0</v>
      </c>
      <c r="K7" s="2" t="s">
        <v>1</v>
      </c>
      <c r="L7" s="2" t="s">
        <v>14</v>
      </c>
      <c r="M7" s="2" t="s">
        <v>12</v>
      </c>
    </row>
    <row r="8" spans="10:13">
      <c r="J8" s="2" t="s">
        <v>1</v>
      </c>
      <c r="K8" s="2" t="s">
        <v>0</v>
      </c>
      <c r="L8" s="2" t="s">
        <v>14</v>
      </c>
      <c r="M8" s="2" t="s">
        <v>15</v>
      </c>
    </row>
    <row r="9" spans="10:13">
      <c r="J9" s="2" t="s">
        <v>1</v>
      </c>
      <c r="K9" s="2" t="s">
        <v>1</v>
      </c>
      <c r="L9" s="2" t="s">
        <v>14</v>
      </c>
      <c r="M9" s="2" t="s">
        <v>16</v>
      </c>
    </row>
    <row r="10" spans="10:13">
      <c r="J10" s="2" t="s">
        <v>1</v>
      </c>
      <c r="K10" s="2" t="s">
        <v>2</v>
      </c>
      <c r="L10" s="2" t="s">
        <v>14</v>
      </c>
      <c r="M10" s="2" t="s">
        <v>17</v>
      </c>
    </row>
    <row r="11" spans="10:13">
      <c r="J11" s="2" t="s">
        <v>2</v>
      </c>
      <c r="K11" s="2" t="s">
        <v>0</v>
      </c>
      <c r="L11" s="2" t="s">
        <v>14</v>
      </c>
      <c r="M11" s="2" t="s">
        <v>18</v>
      </c>
    </row>
    <row r="12" spans="10:13">
      <c r="J12" s="2" t="s">
        <v>2</v>
      </c>
      <c r="K12" s="2" t="s">
        <v>1</v>
      </c>
      <c r="L12" s="2" t="s">
        <v>14</v>
      </c>
      <c r="M12" s="2" t="s">
        <v>24</v>
      </c>
    </row>
    <row r="13" spans="10:13">
      <c r="J13" s="2" t="s">
        <v>2</v>
      </c>
      <c r="K13" s="2" t="s">
        <v>2</v>
      </c>
      <c r="L13" s="2" t="s">
        <v>14</v>
      </c>
      <c r="M13" s="2" t="s">
        <v>25</v>
      </c>
    </row>
    <row r="14" spans="10:13">
      <c r="J14" s="2" t="s">
        <v>2</v>
      </c>
      <c r="K14" s="2" t="s">
        <v>3</v>
      </c>
      <c r="L14" s="2" t="s">
        <v>14</v>
      </c>
      <c r="M14" s="2" t="s">
        <v>21</v>
      </c>
    </row>
    <row r="15" spans="10:13">
      <c r="J15" s="2" t="s">
        <v>3</v>
      </c>
      <c r="K15" s="2" t="s">
        <v>0</v>
      </c>
      <c r="L15" s="2" t="s">
        <v>14</v>
      </c>
      <c r="M15" s="2" t="s">
        <v>22</v>
      </c>
    </row>
    <row r="16" spans="10:13">
      <c r="J16" s="2" t="s">
        <v>3</v>
      </c>
      <c r="K16" s="2" t="s">
        <v>1</v>
      </c>
      <c r="L16" s="2" t="s">
        <v>14</v>
      </c>
      <c r="M16" s="2" t="s">
        <v>26</v>
      </c>
    </row>
    <row r="17" spans="10:13">
      <c r="J17" s="2" t="s">
        <v>3</v>
      </c>
      <c r="K17" s="2" t="s">
        <v>2</v>
      </c>
      <c r="L17" s="2" t="s">
        <v>14</v>
      </c>
      <c r="M17" s="2" t="s">
        <v>27</v>
      </c>
    </row>
    <row r="18" spans="10:13">
      <c r="J18" s="2" t="s">
        <v>3</v>
      </c>
      <c r="K18" s="2" t="s">
        <v>3</v>
      </c>
      <c r="L18" s="2" t="s">
        <v>14</v>
      </c>
      <c r="M18" s="2" t="s">
        <v>28</v>
      </c>
    </row>
    <row r="19" spans="10:13">
      <c r="J19" s="2" t="s">
        <v>3</v>
      </c>
      <c r="K19" s="2" t="s">
        <v>7</v>
      </c>
      <c r="L19" s="2" t="s">
        <v>14</v>
      </c>
      <c r="M19" s="2" t="s">
        <v>23</v>
      </c>
    </row>
    <row r="20" spans="10:13">
      <c r="J20" s="2" t="s">
        <v>4</v>
      </c>
      <c r="K20" s="2" t="s">
        <v>1</v>
      </c>
      <c r="L20" s="2" t="s">
        <v>14</v>
      </c>
      <c r="M20" s="2" t="s">
        <v>15</v>
      </c>
    </row>
    <row r="21" spans="10:13">
      <c r="J21" s="2" t="s">
        <v>4</v>
      </c>
      <c r="K21" s="2" t="s">
        <v>2</v>
      </c>
      <c r="L21" s="2" t="s">
        <v>14</v>
      </c>
      <c r="M21" s="2" t="s">
        <v>29</v>
      </c>
    </row>
    <row r="22" spans="10:13">
      <c r="J22" s="2" t="s">
        <v>4</v>
      </c>
      <c r="K22" s="2" t="s">
        <v>4</v>
      </c>
      <c r="L22" s="2" t="s">
        <v>14</v>
      </c>
      <c r="M22" s="2" t="s">
        <v>30</v>
      </c>
    </row>
    <row r="23" spans="10:13">
      <c r="J23" s="2" t="s">
        <v>4</v>
      </c>
      <c r="K23" s="2" t="s">
        <v>5</v>
      </c>
      <c r="L23" s="2" t="s">
        <v>14</v>
      </c>
      <c r="M23" s="2" t="s">
        <v>17</v>
      </c>
    </row>
    <row r="24" spans="10:13">
      <c r="J24" s="2" t="s">
        <v>5</v>
      </c>
      <c r="K24" s="2" t="s">
        <v>1</v>
      </c>
      <c r="L24" s="2" t="s">
        <v>14</v>
      </c>
      <c r="M24" s="2" t="s">
        <v>18</v>
      </c>
    </row>
    <row r="25" spans="10:13">
      <c r="J25" s="2" t="s">
        <v>5</v>
      </c>
      <c r="K25" s="2" t="s">
        <v>2</v>
      </c>
      <c r="L25" s="2" t="s">
        <v>14</v>
      </c>
      <c r="M25" s="2" t="s">
        <v>19</v>
      </c>
    </row>
    <row r="26" spans="10:13">
      <c r="J26" s="2" t="s">
        <v>5</v>
      </c>
      <c r="K26" s="2" t="s">
        <v>3</v>
      </c>
      <c r="L26" s="2" t="s">
        <v>14</v>
      </c>
      <c r="M26" s="2" t="s">
        <v>33</v>
      </c>
    </row>
    <row r="27" spans="10:13">
      <c r="J27" s="2" t="s">
        <v>5</v>
      </c>
      <c r="K27" s="2" t="s">
        <v>4</v>
      </c>
      <c r="L27" s="2" t="s">
        <v>14</v>
      </c>
      <c r="M27" s="2" t="s">
        <v>32</v>
      </c>
    </row>
    <row r="28" spans="10:13">
      <c r="J28" s="2" t="s">
        <v>5</v>
      </c>
      <c r="K28" s="2" t="s">
        <v>5</v>
      </c>
      <c r="L28" s="2" t="s">
        <v>14</v>
      </c>
      <c r="M28" s="2" t="s">
        <v>20</v>
      </c>
    </row>
    <row r="29" spans="10:13">
      <c r="J29" s="2" t="s">
        <v>5</v>
      </c>
      <c r="K29" s="2" t="s">
        <v>7</v>
      </c>
      <c r="L29" s="2" t="s">
        <v>14</v>
      </c>
      <c r="M29" s="2" t="s">
        <v>21</v>
      </c>
    </row>
    <row r="30" spans="10:13">
      <c r="J30" s="2" t="s">
        <v>6</v>
      </c>
      <c r="K30" s="2" t="s">
        <v>2</v>
      </c>
      <c r="L30" s="2" t="s">
        <v>14</v>
      </c>
      <c r="M30" s="2" t="s">
        <v>18</v>
      </c>
    </row>
    <row r="31" spans="10:13">
      <c r="J31" s="2" t="s">
        <v>6</v>
      </c>
      <c r="K31" s="2" t="s">
        <v>3</v>
      </c>
      <c r="L31" s="2" t="s">
        <v>14</v>
      </c>
      <c r="M31" s="2" t="s">
        <v>34</v>
      </c>
    </row>
    <row r="32" spans="10:13">
      <c r="J32" s="2" t="s">
        <v>6</v>
      </c>
      <c r="K32" s="2" t="s">
        <v>5</v>
      </c>
      <c r="L32" s="2" t="s">
        <v>14</v>
      </c>
      <c r="M32" s="2" t="s">
        <v>35</v>
      </c>
    </row>
    <row r="33" spans="10:13">
      <c r="J33" s="2" t="s">
        <v>6</v>
      </c>
      <c r="K33" s="2" t="s">
        <v>6</v>
      </c>
      <c r="L33" s="2" t="s">
        <v>14</v>
      </c>
      <c r="M33" s="2" t="s">
        <v>36</v>
      </c>
    </row>
    <row r="34" spans="10:13">
      <c r="J34" s="2" t="s">
        <v>6</v>
      </c>
      <c r="K34" s="2" t="s">
        <v>7</v>
      </c>
      <c r="L34" s="2" t="s">
        <v>14</v>
      </c>
      <c r="M34" s="2" t="s">
        <v>31</v>
      </c>
    </row>
    <row r="35" spans="10:13">
      <c r="J35" s="2" t="s">
        <v>6</v>
      </c>
      <c r="K35" s="2" t="s">
        <v>8</v>
      </c>
      <c r="L35" s="2" t="s">
        <v>14</v>
      </c>
      <c r="M35" s="2" t="s">
        <v>21</v>
      </c>
    </row>
    <row r="36" spans="10:13">
      <c r="J36" s="2" t="s">
        <v>7</v>
      </c>
      <c r="K36" s="2" t="s">
        <v>1</v>
      </c>
      <c r="L36" s="2" t="s">
        <v>14</v>
      </c>
      <c r="M36" s="3" t="s">
        <v>22</v>
      </c>
    </row>
    <row r="37" spans="10:13">
      <c r="J37" s="2" t="s">
        <v>7</v>
      </c>
      <c r="K37" s="2" t="s">
        <v>2</v>
      </c>
      <c r="L37" s="2" t="s">
        <v>14</v>
      </c>
      <c r="M37" s="3" t="s">
        <v>38</v>
      </c>
    </row>
    <row r="38" spans="10:13">
      <c r="J38" s="2" t="s">
        <v>7</v>
      </c>
      <c r="K38" s="2" t="s">
        <v>3</v>
      </c>
      <c r="L38" s="2" t="s">
        <v>14</v>
      </c>
      <c r="M38" s="3" t="s">
        <v>39</v>
      </c>
    </row>
    <row r="39" spans="10:13">
      <c r="J39" s="2" t="s">
        <v>7</v>
      </c>
      <c r="K39" s="2" t="s">
        <v>4</v>
      </c>
      <c r="L39" s="2" t="s">
        <v>14</v>
      </c>
      <c r="M39" s="3" t="s">
        <v>40</v>
      </c>
    </row>
    <row r="40" spans="10:13">
      <c r="J40" s="2" t="s">
        <v>7</v>
      </c>
      <c r="K40" s="2" t="s">
        <v>5</v>
      </c>
      <c r="L40" s="2" t="s">
        <v>14</v>
      </c>
      <c r="M40" s="3" t="s">
        <v>41</v>
      </c>
    </row>
    <row r="41" spans="10:13">
      <c r="J41" s="2" t="s">
        <v>7</v>
      </c>
      <c r="K41" s="2" t="s">
        <v>7</v>
      </c>
      <c r="L41" s="2" t="s">
        <v>14</v>
      </c>
      <c r="M41" s="3" t="s">
        <v>28</v>
      </c>
    </row>
    <row r="42" spans="10:13">
      <c r="J42" s="2" t="s">
        <v>7</v>
      </c>
      <c r="K42" s="2" t="s">
        <v>8</v>
      </c>
      <c r="L42" s="2" t="s">
        <v>14</v>
      </c>
      <c r="M42" s="3" t="s">
        <v>23</v>
      </c>
    </row>
    <row r="43" spans="10:13">
      <c r="J43" s="2" t="s">
        <v>8</v>
      </c>
      <c r="K43" s="2" t="s">
        <v>2</v>
      </c>
      <c r="L43" s="2" t="s">
        <v>14</v>
      </c>
      <c r="M43" s="3" t="s">
        <v>22</v>
      </c>
    </row>
    <row r="44" spans="10:13">
      <c r="J44" s="2" t="s">
        <v>8</v>
      </c>
      <c r="K44" s="2" t="s">
        <v>3</v>
      </c>
      <c r="L44" s="2" t="s">
        <v>14</v>
      </c>
      <c r="M44" s="3" t="s">
        <v>42</v>
      </c>
    </row>
    <row r="45" spans="10:13">
      <c r="J45" s="2" t="s">
        <v>8</v>
      </c>
      <c r="K45" s="2" t="s">
        <v>5</v>
      </c>
      <c r="L45" s="2" t="s">
        <v>14</v>
      </c>
      <c r="M45" s="3" t="s">
        <v>45</v>
      </c>
    </row>
    <row r="46" spans="10:13">
      <c r="J46" s="2" t="s">
        <v>8</v>
      </c>
      <c r="K46" s="2" t="s">
        <v>7</v>
      </c>
      <c r="L46" s="2" t="s">
        <v>14</v>
      </c>
      <c r="M46" s="3" t="s">
        <v>44</v>
      </c>
    </row>
    <row r="47" spans="10:13">
      <c r="J47" s="2" t="s">
        <v>8</v>
      </c>
      <c r="K47" s="2" t="s">
        <v>6</v>
      </c>
      <c r="L47" s="2" t="s">
        <v>14</v>
      </c>
      <c r="M47" s="3" t="s">
        <v>43</v>
      </c>
    </row>
    <row r="48" spans="10:13">
      <c r="J48" s="2" t="s">
        <v>8</v>
      </c>
      <c r="K48" s="2" t="s">
        <v>8</v>
      </c>
      <c r="L48" s="2" t="s">
        <v>14</v>
      </c>
      <c r="M48" s="3" t="s">
        <v>28</v>
      </c>
    </row>
    <row r="49" spans="10:13">
      <c r="J49" s="2" t="s">
        <v>8</v>
      </c>
      <c r="K49" s="2" t="s">
        <v>9</v>
      </c>
      <c r="L49" s="2" t="s">
        <v>14</v>
      </c>
      <c r="M49" s="3" t="s">
        <v>23</v>
      </c>
    </row>
    <row r="50" spans="10:13">
      <c r="J50" s="2" t="s">
        <v>9</v>
      </c>
      <c r="K50" s="2" t="s">
        <v>3</v>
      </c>
      <c r="L50" s="2" t="s">
        <v>14</v>
      </c>
      <c r="M50" s="2" t="s">
        <v>22</v>
      </c>
    </row>
    <row r="51" spans="10:13">
      <c r="J51" s="2" t="s">
        <v>9</v>
      </c>
      <c r="K51" s="2" t="s">
        <v>7</v>
      </c>
      <c r="L51" s="2" t="s">
        <v>14</v>
      </c>
      <c r="M51" s="2" t="s">
        <v>26</v>
      </c>
    </row>
    <row r="52" spans="10:13">
      <c r="J52" s="2" t="s">
        <v>9</v>
      </c>
      <c r="K52" s="2" t="s">
        <v>8</v>
      </c>
      <c r="L52" s="2" t="s">
        <v>14</v>
      </c>
      <c r="M52" s="2" t="s">
        <v>27</v>
      </c>
    </row>
    <row r="53" spans="10:13">
      <c r="J53" s="2" t="s">
        <v>9</v>
      </c>
      <c r="K53" s="2" t="s">
        <v>9</v>
      </c>
      <c r="L53" s="2" t="s">
        <v>14</v>
      </c>
      <c r="M53" s="2" t="s">
        <v>37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AA87"/>
  <sheetViews>
    <sheetView zoomScale="70" zoomScaleNormal="70" workbookViewId="0">
      <selection activeCell="C17" sqref="C17"/>
    </sheetView>
  </sheetViews>
  <sheetFormatPr defaultRowHeight="15"/>
  <cols>
    <col min="1" max="1" width="9.25" style="1" bestFit="1" customWidth="1"/>
    <col min="2" max="2" width="6.5" style="6" bestFit="1" customWidth="1"/>
    <col min="3" max="3" width="5.625" style="1" customWidth="1"/>
    <col min="4" max="11" width="5.625" style="1" bestFit="1" customWidth="1"/>
    <col min="12" max="12" width="5.625" style="59" customWidth="1"/>
    <col min="13" max="13" width="3.875" style="4" customWidth="1"/>
    <col min="14" max="14" width="5.625" style="1" bestFit="1" customWidth="1"/>
    <col min="15" max="15" width="2" style="1" bestFit="1" customWidth="1"/>
    <col min="16" max="16" width="7.25" style="1" customWidth="1"/>
    <col min="17" max="26" width="5.625" style="1" bestFit="1" customWidth="1"/>
    <col min="27" max="27" width="1.875" style="1" bestFit="1" customWidth="1"/>
    <col min="28" max="16384" width="9" style="1"/>
  </cols>
  <sheetData>
    <row r="3" spans="2:27" ht="15.75" thickBot="1"/>
    <row r="4" spans="2:27" ht="15.75" thickBot="1">
      <c r="B4" s="55" t="s">
        <v>46</v>
      </c>
      <c r="C4" s="22" t="s">
        <v>0</v>
      </c>
      <c r="D4" s="22" t="s">
        <v>1</v>
      </c>
      <c r="E4" s="22" t="s">
        <v>2</v>
      </c>
      <c r="F4" s="22" t="s">
        <v>3</v>
      </c>
      <c r="G4" s="22" t="s">
        <v>4</v>
      </c>
      <c r="H4" s="22" t="s">
        <v>5</v>
      </c>
      <c r="I4" s="22" t="s">
        <v>6</v>
      </c>
      <c r="J4" s="22" t="s">
        <v>7</v>
      </c>
      <c r="K4" s="22" t="s">
        <v>8</v>
      </c>
      <c r="L4" s="60" t="s">
        <v>9</v>
      </c>
      <c r="P4" s="26" t="s">
        <v>78</v>
      </c>
      <c r="Q4" s="22" t="s">
        <v>0</v>
      </c>
      <c r="R4" s="22" t="s">
        <v>1</v>
      </c>
      <c r="S4" s="22" t="s">
        <v>2</v>
      </c>
      <c r="T4" s="22" t="s">
        <v>3</v>
      </c>
      <c r="U4" s="22" t="s">
        <v>4</v>
      </c>
      <c r="V4" s="22" t="s">
        <v>5</v>
      </c>
      <c r="W4" s="22" t="s">
        <v>6</v>
      </c>
      <c r="X4" s="22" t="s">
        <v>7</v>
      </c>
      <c r="Y4" s="22" t="s">
        <v>8</v>
      </c>
      <c r="Z4" s="23" t="s">
        <v>9</v>
      </c>
      <c r="AA4" s="33"/>
    </row>
    <row r="5" spans="2:27">
      <c r="B5" s="56" t="s">
        <v>0</v>
      </c>
      <c r="C5" s="15">
        <f ca="1">(1-p)*1+p*0</f>
        <v>0.37042547595140984</v>
      </c>
      <c r="D5" s="16">
        <f ca="1">(1-p)*0+p*1</f>
        <v>0.62957452404859016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61">
        <v>0</v>
      </c>
      <c r="M5" s="4">
        <f ca="1">SUM(C5:L5)</f>
        <v>1</v>
      </c>
      <c r="P5" s="24" t="s">
        <v>0</v>
      </c>
      <c r="Q5" s="36">
        <f t="array" aca="1" ref="Q5:Z14" ca="1">MMULT(C5:L14,C5:L14)</f>
        <v>0.16490490557688003</v>
      </c>
      <c r="R5" s="37">
        <f ca="1"/>
        <v>0.48579267416325622</v>
      </c>
      <c r="S5" s="38">
        <f ca="1"/>
        <v>0.34930242025986363</v>
      </c>
      <c r="T5" s="38">
        <f ca="1"/>
        <v>0</v>
      </c>
      <c r="U5" s="38">
        <f ca="1"/>
        <v>0</v>
      </c>
      <c r="V5" s="38">
        <f ca="1"/>
        <v>0</v>
      </c>
      <c r="W5" s="38">
        <f ca="1"/>
        <v>0</v>
      </c>
      <c r="X5" s="38">
        <f ca="1"/>
        <v>0</v>
      </c>
      <c r="Y5" s="38">
        <f ca="1"/>
        <v>0</v>
      </c>
      <c r="Z5" s="39">
        <f ca="1"/>
        <v>0</v>
      </c>
      <c r="AA5" s="34">
        <f ca="1">SUM(Q5:Z5)</f>
        <v>0.99999999999999978</v>
      </c>
    </row>
    <row r="6" spans="2:27">
      <c r="B6" s="56" t="s">
        <v>1</v>
      </c>
      <c r="C6" s="18">
        <f ca="1">(1-p)*q+p*0</f>
        <v>4.3981881866799348E-2</v>
      </c>
      <c r="D6" s="8">
        <f ca="1">(1-p)*(1-q)+p*q</f>
        <v>0.40119512749880715</v>
      </c>
      <c r="E6" s="8">
        <f ca="1">(1-p)*0+p*(1-q)</f>
        <v>0.55482299063439344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62">
        <v>0</v>
      </c>
      <c r="M6" s="4">
        <f ca="1">SUM(C6:L6)</f>
        <v>1</v>
      </c>
      <c r="P6" s="24" t="s">
        <v>1</v>
      </c>
      <c r="Q6" s="40">
        <f ca="1"/>
        <v>3.6834677932671048E-2</v>
      </c>
      <c r="R6" s="41">
        <f ca="1"/>
        <v>0.23658135187217932</v>
      </c>
      <c r="S6" s="41">
        <f ca="1"/>
        <v>0.45530495443234709</v>
      </c>
      <c r="T6" s="42">
        <f ca="1"/>
        <v>0.2712790157628025</v>
      </c>
      <c r="U6" s="42">
        <f ca="1"/>
        <v>0</v>
      </c>
      <c r="V6" s="42">
        <f ca="1"/>
        <v>0</v>
      </c>
      <c r="W6" s="42">
        <f ca="1"/>
        <v>0</v>
      </c>
      <c r="X6" s="42">
        <f ca="1"/>
        <v>0</v>
      </c>
      <c r="Y6" s="42">
        <f ca="1"/>
        <v>0</v>
      </c>
      <c r="Z6" s="43">
        <f ca="1"/>
        <v>0</v>
      </c>
      <c r="AA6" s="34">
        <f ca="1">SUM(Q6:Z6)</f>
        <v>1</v>
      </c>
    </row>
    <row r="7" spans="2:27">
      <c r="B7" s="56" t="s">
        <v>2</v>
      </c>
      <c r="C7" s="19">
        <f ca="1">(1-p)*q*q+p*0</f>
        <v>5.2221190445303949E-3</v>
      </c>
      <c r="D7" s="10">
        <f ca="1">(1-p)*2*q*(1-q)+p*q*q</f>
        <v>8.6395030504296963E-2</v>
      </c>
      <c r="E7" s="8">
        <f ca="1">(1-p)*(1-q)*(1-q)+p*2*q*(1-q)</f>
        <v>0.41943588837121676</v>
      </c>
      <c r="F7" s="8">
        <f ca="1">(1-p)*0+p*(1-q)*(1-q)</f>
        <v>0.48894696207995586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62">
        <v>0</v>
      </c>
      <c r="M7" s="4">
        <f t="shared" ref="M7:M14" ca="1" si="0">SUM(C7:L7)</f>
        <v>1</v>
      </c>
      <c r="P7" s="24" t="s">
        <v>2</v>
      </c>
      <c r="Q7" s="44">
        <f ca="1"/>
        <v>8.227732787312713E-3</v>
      </c>
      <c r="R7" s="45">
        <f ca="1"/>
        <v>8.1451934023053799E-2</v>
      </c>
      <c r="S7" s="41">
        <f ca="1"/>
        <v>0.28543746945335868</v>
      </c>
      <c r="T7" s="41">
        <f ca="1"/>
        <v>0.41419922650729191</v>
      </c>
      <c r="U7" s="42">
        <f ca="1"/>
        <v>0</v>
      </c>
      <c r="V7" s="42">
        <f ca="1"/>
        <v>0</v>
      </c>
      <c r="W7" s="42">
        <f ca="1"/>
        <v>0</v>
      </c>
      <c r="X7" s="42">
        <f ca="1"/>
        <v>0.2106836372289829</v>
      </c>
      <c r="Y7" s="42">
        <f ca="1"/>
        <v>0</v>
      </c>
      <c r="Z7" s="43">
        <f ca="1"/>
        <v>0</v>
      </c>
      <c r="AA7" s="34">
        <f t="shared" ref="AA7:AA14" ca="1" si="1">SUM(Q7:Z7)</f>
        <v>1</v>
      </c>
    </row>
    <row r="8" spans="2:27">
      <c r="B8" s="56" t="s">
        <v>3</v>
      </c>
      <c r="C8" s="19">
        <f ca="1">(1-p)*q*q*q+p*0</f>
        <v>6.2004002916102546E-4</v>
      </c>
      <c r="D8" s="10">
        <f ca="1">(1-p)*3*q*q*(1-q)+p*q*q*q</f>
        <v>1.486005605045038E-2</v>
      </c>
      <c r="E8" s="10">
        <f ca="1">(1-p)*3*q*(1-q)*(1-q)+p*3*q*q*(1-q)</f>
        <v>0.12593810898694913</v>
      </c>
      <c r="F8" s="10">
        <f ca="1">(1-p)*(1-q)*(1-q)*(1-q)+p*3*q*(1-q)*(1-q)</f>
        <v>0.42768917555250441</v>
      </c>
      <c r="G8" s="9">
        <v>0</v>
      </c>
      <c r="H8" s="9">
        <v>0</v>
      </c>
      <c r="I8" s="9">
        <v>0</v>
      </c>
      <c r="J8" s="8">
        <f ca="1">(1-p)*0+p*(1-q)*(1-q)*(1-q)</f>
        <v>0.43089261938093504</v>
      </c>
      <c r="K8" s="9">
        <v>0</v>
      </c>
      <c r="L8" s="62">
        <v>0</v>
      </c>
      <c r="M8" s="4">
        <f t="shared" ca="1" si="0"/>
        <v>1</v>
      </c>
      <c r="P8" s="24" t="s">
        <v>3</v>
      </c>
      <c r="Q8" s="44">
        <f ca="1"/>
        <v>1.8061000589101458E-3</v>
      </c>
      <c r="R8" s="45">
        <f ca="1"/>
        <v>2.3855226048798289E-2</v>
      </c>
      <c r="S8" s="45">
        <f ca="1"/>
        <v>0.11935011595910296</v>
      </c>
      <c r="T8" s="45">
        <f ca="1"/>
        <v>0.26595399394401548</v>
      </c>
      <c r="U8" s="42">
        <f ca="1"/>
        <v>1.983001881530542E-3</v>
      </c>
      <c r="V8" s="42">
        <f ca="1"/>
        <v>3.280689440129677E-2</v>
      </c>
      <c r="W8" s="42">
        <f ca="1"/>
        <v>0</v>
      </c>
      <c r="X8" s="41">
        <f ca="1"/>
        <v>0.36857621826938236</v>
      </c>
      <c r="Y8" s="42">
        <f ca="1"/>
        <v>0.18566844943696334</v>
      </c>
      <c r="Z8" s="43">
        <f ca="1"/>
        <v>0</v>
      </c>
      <c r="AA8" s="34">
        <f t="shared" ca="1" si="1"/>
        <v>0.99999999999999989</v>
      </c>
    </row>
    <row r="9" spans="2:27">
      <c r="B9" s="56" t="s">
        <v>4</v>
      </c>
      <c r="C9" s="20">
        <v>0</v>
      </c>
      <c r="D9" s="10">
        <f ca="1">(1-p)*q+p*0</f>
        <v>4.3981881866799348E-2</v>
      </c>
      <c r="E9" s="8">
        <f ca="1">(1-p)*0+p*q</f>
        <v>7.4751533414196672E-2</v>
      </c>
      <c r="F9" s="9">
        <v>0</v>
      </c>
      <c r="G9" s="10">
        <f ca="1">(1-p)*(1-q)+p*0</f>
        <v>0.32644359408461049</v>
      </c>
      <c r="H9" s="8">
        <f ca="1">(1-p)*0+p*(1-q)</f>
        <v>0.55482299063439344</v>
      </c>
      <c r="I9" s="9">
        <v>0</v>
      </c>
      <c r="J9" s="9">
        <v>0</v>
      </c>
      <c r="K9" s="9">
        <v>0</v>
      </c>
      <c r="L9" s="62">
        <v>0</v>
      </c>
      <c r="M9" s="4">
        <f t="shared" ca="1" si="0"/>
        <v>1</v>
      </c>
      <c r="P9" s="24" t="s">
        <v>4</v>
      </c>
      <c r="Q9" s="46">
        <f ca="1"/>
        <v>2.3247673387952199E-3</v>
      </c>
      <c r="R9" s="45">
        <f ca="1"/>
        <v>4.1358433009688451E-2</v>
      </c>
      <c r="S9" s="41">
        <f ca="1"/>
        <v>0.10658693596183935</v>
      </c>
      <c r="T9" s="42">
        <f ca="1"/>
        <v>7.3099070347379544E-2</v>
      </c>
      <c r="U9" s="45">
        <f ca="1"/>
        <v>0.12807022764420897</v>
      </c>
      <c r="V9" s="41">
        <f ca="1"/>
        <v>0.37728154993528595</v>
      </c>
      <c r="W9" s="42">
        <f ca="1"/>
        <v>0</v>
      </c>
      <c r="X9" s="42">
        <f ca="1"/>
        <v>0.2712790157628025</v>
      </c>
      <c r="Y9" s="42">
        <f ca="1"/>
        <v>0</v>
      </c>
      <c r="Z9" s="43">
        <f ca="1"/>
        <v>0</v>
      </c>
      <c r="AA9" s="34">
        <f t="shared" ca="1" si="1"/>
        <v>1</v>
      </c>
    </row>
    <row r="10" spans="2:27">
      <c r="B10" s="56" t="s">
        <v>5</v>
      </c>
      <c r="C10" s="20">
        <v>0</v>
      </c>
      <c r="D10" s="10">
        <f ca="1">(1-p)*q*q+p*0</f>
        <v>5.2221190445303949E-3</v>
      </c>
      <c r="E10" s="10">
        <f ca="1">(1-p)*q*(1-q)+p*q*q</f>
        <v>4.7635267682028012E-2</v>
      </c>
      <c r="F10" s="10">
        <f ca="1">(1-p)*0+p*q*(1-q)</f>
        <v>6.587602855443761E-2</v>
      </c>
      <c r="G10" s="10">
        <f ca="1">(1-p)*q*(1-q)+p*0</f>
        <v>3.8759762822268951E-2</v>
      </c>
      <c r="H10" s="10">
        <f ca="1">(1-p)*(1-q)*(1-q)+p*q*(1-q)</f>
        <v>0.35355985981677918</v>
      </c>
      <c r="I10" s="9">
        <v>0</v>
      </c>
      <c r="J10" s="10">
        <f ca="1">(1-p)*0+p*(1-q)*(1-q)</f>
        <v>0.48894696207995586</v>
      </c>
      <c r="K10" s="9">
        <v>0</v>
      </c>
      <c r="L10" s="62">
        <v>0</v>
      </c>
      <c r="M10" s="4">
        <f t="shared" ca="1" si="0"/>
        <v>1</v>
      </c>
      <c r="P10" s="24" t="s">
        <v>5</v>
      </c>
      <c r="Q10" s="46">
        <f ca="1"/>
        <v>5.1928143613042671E-4</v>
      </c>
      <c r="R10" s="45">
        <f ca="1"/>
        <v>1.104368627264464E-2</v>
      </c>
      <c r="S10" s="45">
        <f ca="1"/>
        <v>5.5928471965580012E-2</v>
      </c>
      <c r="T10" s="45">
        <f ca="1"/>
        <v>9.9106777986877712E-2</v>
      </c>
      <c r="U10" s="45">
        <f ca="1"/>
        <v>2.8606945145358328E-2</v>
      </c>
      <c r="V10" s="45">
        <f ca="1"/>
        <v>0.18373636299448387</v>
      </c>
      <c r="W10" s="42">
        <f ca="1"/>
        <v>0</v>
      </c>
      <c r="X10" s="45">
        <f ca="1"/>
        <v>0.41037483696994215</v>
      </c>
      <c r="Y10" s="42">
        <f ca="1"/>
        <v>0.2106836372289829</v>
      </c>
      <c r="Z10" s="43">
        <f ca="1"/>
        <v>0</v>
      </c>
      <c r="AA10" s="34">
        <f t="shared" ca="1" si="1"/>
        <v>1</v>
      </c>
    </row>
    <row r="11" spans="2:27">
      <c r="B11" s="56" t="s">
        <v>6</v>
      </c>
      <c r="C11" s="20">
        <v>0</v>
      </c>
      <c r="D11" s="9">
        <v>0</v>
      </c>
      <c r="E11" s="10">
        <f ca="1">(1-p)*q*q+p*0</f>
        <v>5.2221190445303949E-3</v>
      </c>
      <c r="F11" s="10">
        <f ca="1">(1-p)*0+p*q*q</f>
        <v>8.8755048597590636E-3</v>
      </c>
      <c r="G11" s="9">
        <v>0</v>
      </c>
      <c r="H11" s="10">
        <f ca="1">(1-p)*2*q*(1-q)+p*0</f>
        <v>7.7519525644537901E-2</v>
      </c>
      <c r="I11" s="10">
        <f ca="1">(1-p)*(1-q)*(1-q)+p*0</f>
        <v>0.28768383126234154</v>
      </c>
      <c r="J11" s="10">
        <f ca="1">(1-p)*0+p*2*q*(1-q)</f>
        <v>0.13175205710887522</v>
      </c>
      <c r="K11" s="10">
        <f ca="1">(1-p)*0+p*(1-q)*(1-q)</f>
        <v>0.48894696207995586</v>
      </c>
      <c r="L11" s="62">
        <v>0</v>
      </c>
      <c r="M11" s="4">
        <f t="shared" ca="1" si="0"/>
        <v>1</v>
      </c>
      <c r="P11" s="24" t="s">
        <v>6</v>
      </c>
      <c r="Q11" s="46">
        <f ca="1"/>
        <v>3.2773695607310881E-5</v>
      </c>
      <c r="R11" s="42">
        <f ca="1"/>
        <v>1.0695633743644537E-3</v>
      </c>
      <c r="S11" s="45">
        <f ca="1"/>
        <v>1.0157767272439104E-2</v>
      </c>
      <c r="T11" s="45">
        <f ca="1"/>
        <v>2.3336139991081369E-2</v>
      </c>
      <c r="U11" s="42">
        <f ca="1"/>
        <v>3.6109718053295861E-3</v>
      </c>
      <c r="V11" s="45">
        <f ca="1"/>
        <v>6.4240465279417194E-2</v>
      </c>
      <c r="W11" s="45">
        <f ca="1"/>
        <v>9.9463282498850655E-2</v>
      </c>
      <c r="X11" s="45">
        <f ca="1"/>
        <v>0.18085495142133512</v>
      </c>
      <c r="Y11" s="45">
        <f ca="1"/>
        <v>0.40655044743259228</v>
      </c>
      <c r="Z11" s="43">
        <f ca="1"/>
        <v>0.2106836372289829</v>
      </c>
      <c r="AA11" s="34">
        <f t="shared" ca="1" si="1"/>
        <v>1</v>
      </c>
    </row>
    <row r="12" spans="2:27">
      <c r="B12" s="56" t="s">
        <v>7</v>
      </c>
      <c r="C12" s="20">
        <v>0</v>
      </c>
      <c r="D12" s="10">
        <f ca="1">(1-p)*q*q*q+p*0</f>
        <v>6.2004002916102546E-4</v>
      </c>
      <c r="E12" s="10">
        <f ca="1">(1-p)*2*q*q*(1-q)+p*q*q*q</f>
        <v>1.0257977035081009E-2</v>
      </c>
      <c r="F12" s="10">
        <f ca="1">(1-p)*q*(1-q)*(1-q)+p*2*q*q*(1-q)</f>
        <v>4.9801055517733173E-2</v>
      </c>
      <c r="G12" s="10">
        <f ca="1">(1-p)*q*q*(1-q)+p*0</f>
        <v>4.6020790153693692E-3</v>
      </c>
      <c r="H12" s="10">
        <f ca="1">(1-p)*2*q*(1-q)*(1-q)+p*q*q*(1-q)</f>
        <v>7.6137053469215954E-2</v>
      </c>
      <c r="I12" s="9">
        <v>0</v>
      </c>
      <c r="J12" s="11">
        <f ca="1">(1-p)*(1-q)*(1-q)*(1-q)+p*3*q*(1-q)*(1-q)</f>
        <v>0.42768917555250441</v>
      </c>
      <c r="K12" s="10">
        <f ca="1">(1-p)*0+p*(1-q)*(1-q)*(1-q)</f>
        <v>0.43089261938093504</v>
      </c>
      <c r="L12" s="62">
        <v>0</v>
      </c>
      <c r="M12" s="4">
        <f t="shared" ca="1" si="0"/>
        <v>1</v>
      </c>
      <c r="P12" s="24" t="s">
        <v>7</v>
      </c>
      <c r="Q12" s="46">
        <f ca="1"/>
        <v>1.1171755246396414E-4</v>
      </c>
      <c r="R12" s="45">
        <f ca="1"/>
        <v>2.7402310151700329E-3</v>
      </c>
      <c r="S12" s="45">
        <f ca="1"/>
        <v>1.9543644730425972E-2</v>
      </c>
      <c r="T12" s="45">
        <f ca="1"/>
        <v>5.5067042881490225E-2</v>
      </c>
      <c r="U12" s="45">
        <f ca="1"/>
        <v>6.4216327284025683E-3</v>
      </c>
      <c r="V12" s="45">
        <f ca="1"/>
        <v>6.6001342584188633E-2</v>
      </c>
      <c r="W12" s="42">
        <f ca="1"/>
        <v>1.471829384754071E-2</v>
      </c>
      <c r="X12" s="47">
        <f ca="1"/>
        <v>0.28115142695397211</v>
      </c>
      <c r="Y12" s="45">
        <f ca="1"/>
        <v>0.36857621826938236</v>
      </c>
      <c r="Z12" s="43">
        <f ca="1"/>
        <v>0.18566844943696334</v>
      </c>
      <c r="AA12" s="34">
        <f t="shared" ca="1" si="1"/>
        <v>1</v>
      </c>
    </row>
    <row r="13" spans="2:27">
      <c r="B13" s="56" t="s">
        <v>8</v>
      </c>
      <c r="C13" s="20">
        <v>0</v>
      </c>
      <c r="D13" s="9">
        <v>0</v>
      </c>
      <c r="E13" s="11">
        <f ca="1">(1-p)*q*q*q+p*0</f>
        <v>6.2004002916102546E-4</v>
      </c>
      <c r="F13" s="11">
        <f ca="1">(1-p)*q*q*(1-q)+p*q*q*q</f>
        <v>5.6558980197116407E-3</v>
      </c>
      <c r="G13" s="9">
        <v>0</v>
      </c>
      <c r="H13" s="11">
        <f ca="1">(1-p)*2*q*q*(1-q)+p*0</f>
        <v>9.2041580307387384E-3</v>
      </c>
      <c r="I13" s="11">
        <f ca="1">(1-p)*q*(1-q)*(1-q)+p*0</f>
        <v>3.4157683806899583E-2</v>
      </c>
      <c r="J13" s="11">
        <f ca="1">(1-p)*2*q*(1-q)*(1-q)+p*3*q*q*(1-q)</f>
        <v>9.1780425180049544E-2</v>
      </c>
      <c r="K13" s="11">
        <f ca="1">(1-p)*(1-q)*(1-q)*(1-q)+p*3*q*(1-q)*(1-q)</f>
        <v>0.42768917555250441</v>
      </c>
      <c r="L13" s="12">
        <f ca="1">(1-p)*0+p*(1-q)*(1-q)*(1-q)</f>
        <v>0.43089261938093504</v>
      </c>
      <c r="M13" s="4">
        <f t="shared" ca="1" si="0"/>
        <v>1</v>
      </c>
      <c r="P13" s="24" t="s">
        <v>8</v>
      </c>
      <c r="Q13" s="46">
        <f ca="1"/>
        <v>6.7448060177267648E-6</v>
      </c>
      <c r="R13" s="42">
        <f ca="1"/>
        <v>2.4258808526803565E-4</v>
      </c>
      <c r="S13" s="47">
        <f ca="1"/>
        <v>2.7958440670377187E-3</v>
      </c>
      <c r="T13" s="47">
        <f ca="1"/>
        <v>1.0888532198743058E-2</v>
      </c>
      <c r="U13" s="42">
        <f ca="1"/>
        <v>7.7913175099289999E-4</v>
      </c>
      <c r="V13" s="47">
        <f ca="1"/>
        <v>1.6826518168088861E-2</v>
      </c>
      <c r="W13" s="47">
        <f ca="1"/>
        <v>2.4435484970772529E-2</v>
      </c>
      <c r="X13" s="47">
        <f ca="1"/>
        <v>9.634785215788555E-2</v>
      </c>
      <c r="Y13" s="47">
        <f ca="1"/>
        <v>0.29343263608884784</v>
      </c>
      <c r="Z13" s="48">
        <f ca="1"/>
        <v>0.55424466770634573</v>
      </c>
      <c r="AA13" s="34">
        <f t="shared" ca="1" si="1"/>
        <v>1</v>
      </c>
    </row>
    <row r="14" spans="2:27" ht="15.75" thickBot="1">
      <c r="B14" s="57" t="s">
        <v>9</v>
      </c>
      <c r="C14" s="21">
        <v>0</v>
      </c>
      <c r="D14" s="13">
        <v>0</v>
      </c>
      <c r="E14" s="13">
        <v>0</v>
      </c>
      <c r="F14" s="14">
        <f ca="1">(1-p)*q*q*q+p*0</f>
        <v>6.2004002916102546E-4</v>
      </c>
      <c r="G14" s="13">
        <v>0</v>
      </c>
      <c r="H14" s="13">
        <v>0</v>
      </c>
      <c r="I14" s="13">
        <v>0</v>
      </c>
      <c r="J14" s="14">
        <f ca="1">(1-p)*3*q*q*(1-q)+p*q*q*q</f>
        <v>1.486005605045038E-2</v>
      </c>
      <c r="K14" s="14">
        <f ca="1">(1-p)*3*q*(1-q)*(1-q)+p*3*q*q*(1-q)</f>
        <v>0.12593810898694913</v>
      </c>
      <c r="L14" s="63">
        <f ca="1">(1-p)*(1-q)*(1-q)*(1-q)+p*(1-q)*(1-q)*(1-q)+p*3*q*(1-q)*(1-q)</f>
        <v>0.85858179493343945</v>
      </c>
      <c r="M14" s="4">
        <f t="shared" ca="1" si="0"/>
        <v>1</v>
      </c>
      <c r="P14" s="25" t="s">
        <v>9</v>
      </c>
      <c r="Q14" s="49">
        <f ca="1"/>
        <v>3.8444963776200533E-7</v>
      </c>
      <c r="R14" s="50">
        <f ca="1"/>
        <v>1.8427659173711452E-5</v>
      </c>
      <c r="S14" s="50">
        <f ca="1"/>
        <v>3.0860745124304127E-4</v>
      </c>
      <c r="T14" s="51">
        <f ca="1"/>
        <v>2.2498790676397057E-3</v>
      </c>
      <c r="U14" s="50">
        <f ca="1"/>
        <v>6.8387152116990317E-5</v>
      </c>
      <c r="V14" s="50">
        <f ca="1"/>
        <v>2.2905551392769646E-3</v>
      </c>
      <c r="W14" s="50">
        <f ca="1"/>
        <v>4.301754106015067E-3</v>
      </c>
      <c r="X14" s="51">
        <f ca="1"/>
        <v>3.0939882578968167E-2</v>
      </c>
      <c r="Y14" s="51">
        <f ca="1"/>
        <v>0.16839362214353371</v>
      </c>
      <c r="Z14" s="52">
        <f ca="1"/>
        <v>0.79142850025239486</v>
      </c>
      <c r="AA14" s="34">
        <f t="shared" ca="1" si="1"/>
        <v>1</v>
      </c>
    </row>
    <row r="15" spans="2:27" ht="15.75" thickBot="1">
      <c r="Q15" s="53">
        <f ca="1">STDEV(Q5:Q14)</f>
        <v>5.1655365160194255E-2</v>
      </c>
      <c r="R15" s="53">
        <f t="shared" ref="R15" ca="1" si="2">STDEV(R5:R14)</f>
        <v>0.15735207963828932</v>
      </c>
      <c r="S15" s="53">
        <f t="shared" ref="S15" ca="1" si="3">STDEV(S5:S14)</f>
        <v>0.16421287928937775</v>
      </c>
      <c r="T15" s="53">
        <f t="shared" ref="T15" ca="1" si="4">STDEV(T5:T14)</f>
        <v>0.14417769500671104</v>
      </c>
      <c r="U15" s="53">
        <f t="shared" ref="U15" ca="1" si="5">STDEV(U5:U14)</f>
        <v>4.0006624111186113E-2</v>
      </c>
      <c r="V15" s="53">
        <f t="shared" ref="V15" ca="1" si="6">STDEV(V5:V14)</f>
        <v>0.12051551527659982</v>
      </c>
      <c r="W15" s="53">
        <f t="shared" ref="W15" ca="1" si="7">STDEV(W5:W14)</f>
        <v>3.1060142328459984E-2</v>
      </c>
      <c r="X15" s="53">
        <f t="shared" ref="X15" ca="1" si="8">STDEV(X5:X14)</f>
        <v>0.149779007558343</v>
      </c>
      <c r="Y15" s="53">
        <f t="shared" ref="Y15" ca="1" si="9">STDEV(Y5:Y14)</f>
        <v>0.15905368109513784</v>
      </c>
      <c r="Z15" s="53">
        <f t="shared" ref="Z15" ca="1" si="10">STDEV(Z5:Z14)</f>
        <v>0.28066219157754829</v>
      </c>
    </row>
    <row r="16" spans="2:27" ht="15.75" thickBot="1">
      <c r="P16" s="26" t="s">
        <v>79</v>
      </c>
      <c r="Q16" s="22" t="s">
        <v>0</v>
      </c>
      <c r="R16" s="22" t="s">
        <v>1</v>
      </c>
      <c r="S16" s="22" t="s">
        <v>2</v>
      </c>
      <c r="T16" s="22" t="s">
        <v>3</v>
      </c>
      <c r="U16" s="22" t="s">
        <v>4</v>
      </c>
      <c r="V16" s="22" t="s">
        <v>5</v>
      </c>
      <c r="W16" s="22" t="s">
        <v>6</v>
      </c>
      <c r="X16" s="22" t="s">
        <v>7</v>
      </c>
      <c r="Y16" s="22" t="s">
        <v>8</v>
      </c>
      <c r="Z16" s="23" t="s">
        <v>9</v>
      </c>
      <c r="AA16" s="33"/>
    </row>
    <row r="17" spans="2:27">
      <c r="B17" s="29" t="s">
        <v>10</v>
      </c>
      <c r="C17" s="30">
        <f ca="1">RAND()</f>
        <v>0.62957452404859016</v>
      </c>
      <c r="P17" s="24" t="s">
        <v>0</v>
      </c>
      <c r="Q17" s="36">
        <f t="array" aca="1" ref="Q17:Z26" ca="1">MMULT(Q5:Z14,C5:L14)</f>
        <v>8.4275152962982561E-2</v>
      </c>
      <c r="R17" s="37">
        <f ca="1"/>
        <v>0.32889557454433166</v>
      </c>
      <c r="S17" s="38">
        <f ca="1"/>
        <v>0.41603891525944925</v>
      </c>
      <c r="T17" s="38">
        <f ca="1"/>
        <v>0.17079035723323635</v>
      </c>
      <c r="U17" s="38">
        <f ca="1"/>
        <v>0</v>
      </c>
      <c r="V17" s="38">
        <f ca="1"/>
        <v>0</v>
      </c>
      <c r="W17" s="38">
        <f ca="1"/>
        <v>0</v>
      </c>
      <c r="X17" s="38">
        <f ca="1"/>
        <v>0</v>
      </c>
      <c r="Y17" s="38">
        <f ca="1"/>
        <v>0</v>
      </c>
      <c r="Z17" s="39">
        <f ca="1"/>
        <v>0</v>
      </c>
      <c r="AA17" s="34">
        <f ca="1">SUM(Q17:Z17)</f>
        <v>0.99999999999999978</v>
      </c>
    </row>
    <row r="18" spans="2:27" ht="15.75" thickBot="1">
      <c r="B18" s="31" t="s">
        <v>11</v>
      </c>
      <c r="C18" s="32">
        <f ca="1">RAND()</f>
        <v>0.11873341528099601</v>
      </c>
      <c r="P18" s="24" t="s">
        <v>1</v>
      </c>
      <c r="Q18" s="40">
        <f ca="1"/>
        <v>2.6595656697110993E-2</v>
      </c>
      <c r="R18" s="41">
        <f ca="1"/>
        <v>0.16147276726263005</v>
      </c>
      <c r="S18" s="41">
        <f ca="1"/>
        <v>0.35639637746920627</v>
      </c>
      <c r="T18" s="42">
        <f ca="1"/>
        <v>0.33864307288593665</v>
      </c>
      <c r="U18" s="42">
        <f ca="1"/>
        <v>0</v>
      </c>
      <c r="V18" s="42">
        <f ca="1"/>
        <v>0</v>
      </c>
      <c r="W18" s="42">
        <f ca="1"/>
        <v>0</v>
      </c>
      <c r="X18" s="42">
        <f ca="1"/>
        <v>0.11689212568511594</v>
      </c>
      <c r="Y18" s="42">
        <f ca="1"/>
        <v>0</v>
      </c>
      <c r="Z18" s="43">
        <f ca="1"/>
        <v>0</v>
      </c>
      <c r="AA18" s="34">
        <f ca="1">SUM(Q18:Z18)</f>
        <v>0.99999999999999989</v>
      </c>
    </row>
    <row r="19" spans="2:27" ht="15.75" thickBot="1">
      <c r="P19" s="24" t="s">
        <v>2</v>
      </c>
      <c r="Q19" s="44">
        <f ca="1"/>
        <v>8.3775797195026203E-3</v>
      </c>
      <c r="R19" s="45">
        <f ca="1"/>
        <v>6.8804124899989896E-2</v>
      </c>
      <c r="S19" s="41">
        <f ca="1"/>
        <v>0.21923877944477516</v>
      </c>
      <c r="T19" s="41">
        <f ca="1"/>
        <v>0.32720457676671721</v>
      </c>
      <c r="U19" s="42">
        <f ca="1"/>
        <v>9.6958274577319502E-4</v>
      </c>
      <c r="V19" s="42">
        <f ca="1"/>
        <v>1.6040831352791968E-2</v>
      </c>
      <c r="W19" s="42">
        <f ca="1"/>
        <v>0</v>
      </c>
      <c r="X19" s="42">
        <f ca="1"/>
        <v>0.26858250076415086</v>
      </c>
      <c r="Y19" s="42">
        <f ca="1"/>
        <v>9.0782024306299128E-2</v>
      </c>
      <c r="Z19" s="43">
        <f ca="1"/>
        <v>0</v>
      </c>
      <c r="AA19" s="34">
        <f t="shared" ref="AA19:AA26" ca="1" si="11">SUM(Q19:Z19)</f>
        <v>1</v>
      </c>
    </row>
    <row r="20" spans="2:27" ht="15.75" thickBot="1">
      <c r="C20" s="35" t="s">
        <v>0</v>
      </c>
      <c r="D20" s="22" t="s">
        <v>1</v>
      </c>
      <c r="E20" s="22" t="s">
        <v>2</v>
      </c>
      <c r="F20" s="22" t="s">
        <v>3</v>
      </c>
      <c r="G20" s="22" t="s">
        <v>4</v>
      </c>
      <c r="H20" s="22" t="s">
        <v>5</v>
      </c>
      <c r="I20" s="22" t="s">
        <v>6</v>
      </c>
      <c r="J20" s="22" t="s">
        <v>7</v>
      </c>
      <c r="K20" s="22" t="s">
        <v>8</v>
      </c>
      <c r="L20" s="60" t="s">
        <v>9</v>
      </c>
      <c r="P20" s="24" t="s">
        <v>3</v>
      </c>
      <c r="Q20" s="44">
        <f ca="1"/>
        <v>2.5063858435991817E-3</v>
      </c>
      <c r="R20" s="45">
        <f ca="1"/>
        <v>2.5458092878624106E-2</v>
      </c>
      <c r="S20" s="45">
        <f ca="1"/>
        <v>0.1023958587295206</v>
      </c>
      <c r="T20" s="45">
        <f ca="1"/>
        <v>0.19366831546331092</v>
      </c>
      <c r="U20" s="42">
        <f ca="1"/>
        <v>3.6151425868745858E-3</v>
      </c>
      <c r="V20" s="42">
        <f ca="1"/>
        <v>4.2470645007688178E-2</v>
      </c>
      <c r="W20" s="42">
        <f ca="1"/>
        <v>6.3420041887851169E-3</v>
      </c>
      <c r="X20" s="41">
        <f ca="1"/>
        <v>0.30531523258988719</v>
      </c>
      <c r="Y20" s="42">
        <f ca="1"/>
        <v>0.23822515819742013</v>
      </c>
      <c r="Z20" s="43">
        <f ca="1"/>
        <v>8.0003164514289821E-2</v>
      </c>
      <c r="AA20" s="34">
        <f t="shared" ca="1" si="11"/>
        <v>0.99999999999999978</v>
      </c>
    </row>
    <row r="21" spans="2:27" ht="15.75" thickBot="1">
      <c r="B21" s="6" t="s">
        <v>47</v>
      </c>
      <c r="C21" s="27">
        <v>0</v>
      </c>
      <c r="D21" s="28">
        <v>1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64">
        <v>0</v>
      </c>
      <c r="M21" s="4">
        <f>SUM(C21:L21)</f>
        <v>1</v>
      </c>
      <c r="P21" s="24" t="s">
        <v>4</v>
      </c>
      <c r="Q21" s="46">
        <f ca="1"/>
        <v>3.2821087806718598E-3</v>
      </c>
      <c r="R21" s="45">
        <f ca="1"/>
        <v>3.6122436600512113E-2</v>
      </c>
      <c r="S21" s="41">
        <f ca="1"/>
        <v>0.10718708179012243</v>
      </c>
      <c r="T21" s="42">
        <f ca="1"/>
        <v>0.12174283114787615</v>
      </c>
      <c r="U21" s="45">
        <f ca="1"/>
        <v>5.7679496265871565E-2</v>
      </c>
      <c r="V21" s="41">
        <f ca="1"/>
        <v>0.22510230354757321</v>
      </c>
      <c r="W21" s="42">
        <f ca="1"/>
        <v>0</v>
      </c>
      <c r="X21" s="42">
        <f ca="1"/>
        <v>0.3319916161822567</v>
      </c>
      <c r="Y21" s="42">
        <f ca="1"/>
        <v>0.11689212568511594</v>
      </c>
      <c r="Z21" s="43">
        <f ca="1"/>
        <v>0</v>
      </c>
      <c r="AA21" s="34">
        <f t="shared" ca="1" si="11"/>
        <v>1</v>
      </c>
    </row>
    <row r="22" spans="2:27">
      <c r="P22" s="24" t="s">
        <v>5</v>
      </c>
      <c r="Q22" s="46">
        <f ca="1"/>
        <v>1.0315924862447738E-3</v>
      </c>
      <c r="R22" s="45">
        <f ca="1"/>
        <v>1.3534403070800319E-2</v>
      </c>
      <c r="S22" s="45">
        <f ca="1"/>
        <v>5.7298011369061062E-2</v>
      </c>
      <c r="T22" s="45">
        <f ca="1"/>
        <v>0.10346547973094011</v>
      </c>
      <c r="U22" s="45">
        <f ca="1"/>
        <v>1.834870926617958E-2</v>
      </c>
      <c r="V22" s="45">
        <f ca="1"/>
        <v>0.11401748999838397</v>
      </c>
      <c r="W22" s="42">
        <f ca="1"/>
        <v>7.1964650637551348E-3</v>
      </c>
      <c r="X22" s="45">
        <f ca="1"/>
        <v>0.32739122516946678</v>
      </c>
      <c r="Y22" s="42">
        <f ca="1"/>
        <v>0.26693459953886917</v>
      </c>
      <c r="Z22" s="43">
        <f ca="1"/>
        <v>9.0782024306299128E-2</v>
      </c>
      <c r="AA22" s="34">
        <f t="shared" ca="1" si="11"/>
        <v>1</v>
      </c>
    </row>
    <row r="23" spans="2:27" ht="15.75" thickBot="1">
      <c r="P23" s="24" t="s">
        <v>6</v>
      </c>
      <c r="Q23" s="46">
        <f ca="1"/>
        <v>1.2669603261826511E-4</v>
      </c>
      <c r="R23" s="42">
        <f ca="1"/>
        <v>2.2805200616707265E-3</v>
      </c>
      <c r="S23" s="45">
        <f ca="1"/>
        <v>1.3749589861930891E-2</v>
      </c>
      <c r="T23" s="45">
        <f ca="1"/>
        <v>3.1498725130530029E-2</v>
      </c>
      <c r="U23" s="42">
        <f ca="1"/>
        <v>4.5010325888541714E-3</v>
      </c>
      <c r="V23" s="45">
        <f ca="1"/>
        <v>4.9938364225420181E-2</v>
      </c>
      <c r="W23" s="45">
        <f ca="1"/>
        <v>4.2500799814154E-2</v>
      </c>
      <c r="X23" s="45">
        <f ca="1"/>
        <v>0.17236389155261311</v>
      </c>
      <c r="Y23" s="45">
        <f ca="1"/>
        <v>0.32697165811232198</v>
      </c>
      <c r="Z23" s="43">
        <f ca="1"/>
        <v>0.35606872261988654</v>
      </c>
      <c r="AA23" s="34">
        <f t="shared" ca="1" si="11"/>
        <v>0.99999999999999989</v>
      </c>
    </row>
    <row r="24" spans="2:27" ht="15.75" thickBot="1">
      <c r="C24" s="35" t="s">
        <v>0</v>
      </c>
      <c r="D24" s="22" t="s">
        <v>1</v>
      </c>
      <c r="E24" s="22" t="s">
        <v>2</v>
      </c>
      <c r="F24" s="22" t="s">
        <v>3</v>
      </c>
      <c r="G24" s="22" t="s">
        <v>4</v>
      </c>
      <c r="H24" s="22" t="s">
        <v>5</v>
      </c>
      <c r="I24" s="22" t="s">
        <v>6</v>
      </c>
      <c r="J24" s="22" t="s">
        <v>7</v>
      </c>
      <c r="K24" s="22" t="s">
        <v>8</v>
      </c>
      <c r="L24" s="60" t="s">
        <v>9</v>
      </c>
      <c r="P24" s="24" t="s">
        <v>7</v>
      </c>
      <c r="Q24" s="46">
        <f ca="1"/>
        <v>2.981065545608827E-4</v>
      </c>
      <c r="R24" s="45">
        <f ca="1"/>
        <v>4.4779024819227393E-3</v>
      </c>
      <c r="S24" s="45">
        <f ca="1"/>
        <v>2.3466144492025633E-2</v>
      </c>
      <c r="T24" s="45">
        <f ca="1"/>
        <v>5.3787311702739558E-2</v>
      </c>
      <c r="U24" s="45">
        <f ca="1"/>
        <v>5.9483783343915976E-3</v>
      </c>
      <c r="V24" s="45">
        <f ca="1"/>
        <v>5.2837725050535633E-2</v>
      </c>
      <c r="W24" s="42">
        <f ca="1"/>
        <v>1.682392508609383E-2</v>
      </c>
      <c r="X24" s="47">
        <f ca="1"/>
        <v>0.2147708513788581</v>
      </c>
      <c r="Y24" s="45">
        <f ca="1"/>
        <v>0.309361332207162</v>
      </c>
      <c r="Z24" s="43">
        <f ca="1"/>
        <v>0.31822832271170998</v>
      </c>
      <c r="AA24" s="34">
        <f t="shared" ca="1" si="11"/>
        <v>1</v>
      </c>
    </row>
    <row r="25" spans="2:27" ht="15.75" thickBot="1">
      <c r="B25" s="6" t="s">
        <v>85</v>
      </c>
      <c r="C25" s="54">
        <f ca="1">Q77</f>
        <v>2.8314827547631818E-4</v>
      </c>
      <c r="D25" s="54">
        <f ca="1">R77</f>
        <v>2.5725013832195937E-3</v>
      </c>
      <c r="E25" s="54">
        <f t="shared" ref="E25:J25" ca="1" si="12">S77</f>
        <v>1.0046806228053463E-2</v>
      </c>
      <c r="F25" s="54">
        <f t="shared" ca="1" si="12"/>
        <v>2.0350182677161561E-2</v>
      </c>
      <c r="G25" s="54">
        <f t="shared" ca="1" si="12"/>
        <v>1.4213900163134825E-3</v>
      </c>
      <c r="H25" s="54">
        <f t="shared" ca="1" si="12"/>
        <v>1.5042067128099815E-2</v>
      </c>
      <c r="I25" s="54">
        <f t="shared" ca="1" si="12"/>
        <v>1.0176136749841989E-2</v>
      </c>
      <c r="J25" s="54">
        <f t="shared" ca="1" si="12"/>
        <v>8.1337709213637616E-2</v>
      </c>
      <c r="K25" s="54">
        <f ca="1">Y77</f>
        <v>0.21221022045324445</v>
      </c>
      <c r="L25" s="65">
        <f t="shared" ref="L25" ca="1" si="13">Z77</f>
        <v>0.64655983787494975</v>
      </c>
      <c r="M25" s="4">
        <f ca="1">SUM(C25:L25)</f>
        <v>0.999999999999998</v>
      </c>
      <c r="P25" s="24" t="s">
        <v>8</v>
      </c>
      <c r="Q25" s="46">
        <f ca="1"/>
        <v>3.4519484857912554E-5</v>
      </c>
      <c r="R25" s="42">
        <f ca="1"/>
        <v>6.8680003474578166E-4</v>
      </c>
      <c r="S25" s="47">
        <f ca="1"/>
        <v>4.8362079784115847E-3</v>
      </c>
      <c r="T25" s="47">
        <f ca="1"/>
        <v>1.4150771958635993E-2</v>
      </c>
      <c r="U25" s="42">
        <f ca="1"/>
        <v>1.3499348509709973E-3</v>
      </c>
      <c r="V25" s="47">
        <f ca="1"/>
        <v>1.8312130742053651E-2</v>
      </c>
      <c r="W25" s="47">
        <f ca="1"/>
        <v>1.7052673137293105E-2</v>
      </c>
      <c r="X25" s="47">
        <f ca="1"/>
        <v>9.2512900897729969E-2</v>
      </c>
      <c r="Y25" s="47">
        <f ca="1"/>
        <v>0.24876172210752256</v>
      </c>
      <c r="Z25" s="48">
        <f ca="1"/>
        <v>0.60230233880777839</v>
      </c>
      <c r="AA25" s="34">
        <f t="shared" ca="1" si="11"/>
        <v>1</v>
      </c>
    </row>
    <row r="26" spans="2:27" ht="15.75" thickBot="1">
      <c r="P26" s="25" t="s">
        <v>9</v>
      </c>
      <c r="Q26" s="49">
        <f ca="1"/>
        <v>3.9594930000355313E-6</v>
      </c>
      <c r="R26" s="50">
        <f ca="1"/>
        <v>1.01883918942757E-4</v>
      </c>
      <c r="S26" s="50">
        <f ca="1"/>
        <v>9.8148955974706868E-4</v>
      </c>
      <c r="T26" s="51">
        <f ca="1"/>
        <v>4.2861878289425183E-3</v>
      </c>
      <c r="U26" s="50">
        <f ca="1"/>
        <v>2.5349370601064739E-4</v>
      </c>
      <c r="V26" s="50">
        <f ca="1"/>
        <v>5.086854059765368E-3</v>
      </c>
      <c r="W26" s="50">
        <f ca="1"/>
        <v>6.9894812026442717E-3</v>
      </c>
      <c r="X26" s="51">
        <f ca="1"/>
        <v>4.3104744197722533E-2</v>
      </c>
      <c r="Y26" s="51">
        <f ca="1"/>
        <v>0.18712623479257287</v>
      </c>
      <c r="Z26" s="52">
        <f ca="1"/>
        <v>0.75206567124065182</v>
      </c>
      <c r="AA26" s="34">
        <f t="shared" ca="1" si="11"/>
        <v>0.99999999999999989</v>
      </c>
    </row>
    <row r="27" spans="2:27" ht="15.75" thickBot="1">
      <c r="Q27" s="53">
        <f ca="1">STDEV(Q17:Q26)</f>
        <v>2.645123425426589E-2</v>
      </c>
      <c r="R27" s="53">
        <f t="shared" ref="R27" ca="1" si="14">STDEV(R17:R26)</f>
        <v>0.10538103734667324</v>
      </c>
      <c r="S27" s="53">
        <f t="shared" ref="S27" ca="1" si="15">STDEV(S17:S26)</f>
        <v>0.15084217517770598</v>
      </c>
      <c r="T27" s="53">
        <f t="shared" ref="T27" ca="1" si="16">STDEV(T17:T26)</f>
        <v>0.1216992274874111</v>
      </c>
      <c r="U27" s="53">
        <f t="shared" ref="U27" ca="1" si="17">STDEV(U17:U26)</f>
        <v>1.7877494700251823E-2</v>
      </c>
      <c r="V27" s="53">
        <f t="shared" ref="V27" ca="1" si="18">STDEV(V17:V26)</f>
        <v>6.98742251577541E-2</v>
      </c>
      <c r="W27" s="53">
        <f t="shared" ref="W27" ca="1" si="19">STDEV(W17:W26)</f>
        <v>1.3257930199819296E-2</v>
      </c>
      <c r="X27" s="53">
        <f t="shared" ref="X27" ca="1" si="20">STDEV(X17:X26)</f>
        <v>0.12105499869624936</v>
      </c>
      <c r="Y27" s="53">
        <f t="shared" ref="Y27" ca="1" si="21">STDEV(Y17:Y26)</f>
        <v>0.12054592905410993</v>
      </c>
      <c r="Z27" s="53">
        <f t="shared" ref="Z27" ca="1" si="22">STDEV(Z17:Z26)</f>
        <v>0.27634696918388529</v>
      </c>
    </row>
    <row r="28" spans="2:27" ht="15.75" thickBot="1">
      <c r="P28" s="26" t="s">
        <v>80</v>
      </c>
      <c r="Q28" s="22" t="s">
        <v>0</v>
      </c>
      <c r="R28" s="22" t="s">
        <v>1</v>
      </c>
      <c r="S28" s="22" t="s">
        <v>2</v>
      </c>
      <c r="T28" s="22" t="s">
        <v>3</v>
      </c>
      <c r="U28" s="22" t="s">
        <v>4</v>
      </c>
      <c r="V28" s="22" t="s">
        <v>5</v>
      </c>
      <c r="W28" s="22" t="s">
        <v>6</v>
      </c>
      <c r="X28" s="22" t="s">
        <v>7</v>
      </c>
      <c r="Y28" s="22" t="s">
        <v>8</v>
      </c>
      <c r="Z28" s="23" t="s">
        <v>9</v>
      </c>
      <c r="AA28" s="33"/>
    </row>
    <row r="29" spans="2:27" ht="15.75" thickBot="1">
      <c r="B29" s="58" t="s">
        <v>85</v>
      </c>
      <c r="C29" s="67">
        <f ca="1">1-L25</f>
        <v>0.35344016212505025</v>
      </c>
      <c r="P29" s="24" t="s">
        <v>0</v>
      </c>
      <c r="Q29" s="36">
        <f t="array" aca="1" ref="Q29:Z38" ca="1">MMULT(Q5:Z14,Q5:Z14)</f>
        <v>4.7961611554034035E-2</v>
      </c>
      <c r="R29" s="37">
        <f ca="1"/>
        <v>0.22349044033507551</v>
      </c>
      <c r="S29" s="38">
        <f ca="1"/>
        <v>0.37848949291710698</v>
      </c>
      <c r="T29" s="38">
        <f ca="1"/>
        <v>0.27646615080054848</v>
      </c>
      <c r="U29" s="38">
        <f ca="1"/>
        <v>0</v>
      </c>
      <c r="V29" s="38">
        <f ca="1"/>
        <v>0</v>
      </c>
      <c r="W29" s="38">
        <f ca="1"/>
        <v>0</v>
      </c>
      <c r="X29" s="38">
        <f ca="1"/>
        <v>7.3592304393234831E-2</v>
      </c>
      <c r="Y29" s="38">
        <f ca="1"/>
        <v>0</v>
      </c>
      <c r="Z29" s="39">
        <f ca="1"/>
        <v>0</v>
      </c>
      <c r="AA29" s="34">
        <f ca="1">SUM(Q29:Z29)</f>
        <v>0.99999999999999978</v>
      </c>
    </row>
    <row r="30" spans="2:27">
      <c r="P30" s="24" t="s">
        <v>1</v>
      </c>
      <c r="Q30" s="40">
        <f ca="1"/>
        <v>1.902470153568878E-2</v>
      </c>
      <c r="R30" s="41">
        <f ca="1"/>
        <v>0.11742164410063269</v>
      </c>
      <c r="S30" s="41">
        <f ca="1"/>
        <v>0.28292137979638804</v>
      </c>
      <c r="T30" s="42">
        <f ca="1"/>
        <v>0.32491425394985285</v>
      </c>
      <c r="U30" s="42">
        <f ca="1"/>
        <v>5.3794679867739091E-4</v>
      </c>
      <c r="V30" s="42">
        <f ca="1"/>
        <v>8.8998220234179828E-3</v>
      </c>
      <c r="W30" s="42">
        <f ca="1"/>
        <v>0</v>
      </c>
      <c r="X30" s="42">
        <f ca="1"/>
        <v>0.19591229757387713</v>
      </c>
      <c r="Y30" s="42">
        <f ca="1"/>
        <v>5.0367954221465075E-2</v>
      </c>
      <c r="Z30" s="43">
        <f ca="1"/>
        <v>0</v>
      </c>
      <c r="AA30" s="34">
        <f ca="1">SUM(Q30:Z30)</f>
        <v>0.99999999999999989</v>
      </c>
    </row>
    <row r="31" spans="2:27">
      <c r="P31" s="24" t="s">
        <v>2</v>
      </c>
      <c r="Q31" s="44">
        <f ca="1"/>
        <v>7.477174788975716E-3</v>
      </c>
      <c r="R31" s="45">
        <f ca="1"/>
        <v>5.6974552921141917E-2</v>
      </c>
      <c r="S31" s="41">
        <f ca="1"/>
        <v>0.17498623692292314</v>
      </c>
      <c r="T31" s="41">
        <f ca="1"/>
        <v>0.26208384302138366</v>
      </c>
      <c r="U31" s="42">
        <f ca="1"/>
        <v>2.1742907856609852E-3</v>
      </c>
      <c r="V31" s="42">
        <f ca="1"/>
        <v>2.7493993202756549E-2</v>
      </c>
      <c r="W31" s="42">
        <f ca="1"/>
        <v>3.1009036816048376E-3</v>
      </c>
      <c r="X31" s="42">
        <f ca="1"/>
        <v>0.27203499402481285</v>
      </c>
      <c r="Y31" s="42">
        <f ca="1"/>
        <v>0.15455670640469543</v>
      </c>
      <c r="Z31" s="43">
        <f ca="1"/>
        <v>3.911730424604494E-2</v>
      </c>
      <c r="AA31" s="34">
        <f t="shared" ref="AA31:AA38" ca="1" si="23">SUM(Q31:Z31)</f>
        <v>1.0000000000000002</v>
      </c>
    </row>
    <row r="32" spans="2:27" ht="15.75" thickBot="1">
      <c r="C32" s="1">
        <v>0</v>
      </c>
      <c r="D32" s="1">
        <v>1</v>
      </c>
      <c r="E32" s="1">
        <v>2</v>
      </c>
      <c r="F32" s="1">
        <v>3</v>
      </c>
      <c r="G32" s="1">
        <v>2</v>
      </c>
      <c r="H32" s="1">
        <v>3</v>
      </c>
      <c r="I32" s="1">
        <v>4</v>
      </c>
      <c r="J32" s="1">
        <v>4</v>
      </c>
      <c r="K32" s="1">
        <v>5</v>
      </c>
      <c r="L32" s="5">
        <v>6</v>
      </c>
      <c r="P32" s="24" t="s">
        <v>3</v>
      </c>
      <c r="Q32" s="44">
        <f ca="1"/>
        <v>2.7029294744946655E-3</v>
      </c>
      <c r="R32" s="45">
        <f ca="1"/>
        <v>2.4086130058347904E-2</v>
      </c>
      <c r="S32" s="45">
        <f ca="1"/>
        <v>8.7069537093361085E-2</v>
      </c>
      <c r="T32" s="45">
        <f ca="1"/>
        <v>0.15235207535233453</v>
      </c>
      <c r="U32" s="42">
        <f ca="1"/>
        <v>4.2313770915689891E-3</v>
      </c>
      <c r="V32" s="42">
        <f ca="1"/>
        <v>4.295177286482537E-2</v>
      </c>
      <c r="W32" s="42">
        <f ca="1"/>
        <v>9.9617116914676278E-3</v>
      </c>
      <c r="X32" s="41">
        <f ca="1"/>
        <v>0.25868499062005973</v>
      </c>
      <c r="Y32" s="42">
        <f ca="1"/>
        <v>0.24662075274638173</v>
      </c>
      <c r="Z32" s="43">
        <f ca="1"/>
        <v>0.17133872300715819</v>
      </c>
      <c r="AA32" s="34">
        <f t="shared" ca="1" si="23"/>
        <v>0.99999999999999978</v>
      </c>
    </row>
    <row r="33" spans="1:27" ht="15.75" thickBot="1">
      <c r="B33" s="58" t="s">
        <v>86</v>
      </c>
      <c r="C33" s="66">
        <f t="array" aca="1" ref="C33" ca="1">MMULT(C57:L57,TRANSPOSE(C32:L32))</f>
        <v>4.3631998497360005</v>
      </c>
      <c r="P33" s="24" t="s">
        <v>4</v>
      </c>
      <c r="Q33" s="46">
        <f ca="1"/>
        <v>3.4397385762282586E-3</v>
      </c>
      <c r="R33" s="45">
        <f ca="1"/>
        <v>3.1546226035103736E-2</v>
      </c>
      <c r="S33" s="41">
        <f ca="1"/>
        <v>9.8844208563154262E-2</v>
      </c>
      <c r="T33" s="42">
        <f ca="1"/>
        <v>0.13650039772582551</v>
      </c>
      <c r="U33" s="45">
        <f ca="1"/>
        <v>2.9081865612382237E-2</v>
      </c>
      <c r="V33" s="41">
        <f ca="1"/>
        <v>0.13794180653318494</v>
      </c>
      <c r="W33" s="42">
        <f ca="1"/>
        <v>3.9927642686685555E-3</v>
      </c>
      <c r="X33" s="42">
        <f ca="1"/>
        <v>0.31523880449185782</v>
      </c>
      <c r="Y33" s="42">
        <f ca="1"/>
        <v>0.19304623397212956</v>
      </c>
      <c r="Z33" s="43">
        <f ca="1"/>
        <v>5.0367954221465075E-2</v>
      </c>
      <c r="AA33" s="34">
        <f t="shared" ca="1" si="23"/>
        <v>0.99999999999999989</v>
      </c>
    </row>
    <row r="34" spans="1:27">
      <c r="P34" s="24" t="s">
        <v>5</v>
      </c>
      <c r="Q34" s="46">
        <f ca="1"/>
        <v>1.3407664301563289E-3</v>
      </c>
      <c r="R34" s="45">
        <f ca="1"/>
        <v>1.4172586516388339E-2</v>
      </c>
      <c r="S34" s="45">
        <f ca="1"/>
        <v>5.4936597565165564E-2</v>
      </c>
      <c r="T34" s="45">
        <f ca="1"/>
        <v>9.7712117946486488E-2</v>
      </c>
      <c r="U34" s="45">
        <f ca="1"/>
        <v>1.1915789756761514E-2</v>
      </c>
      <c r="V34" s="45">
        <f ca="1"/>
        <v>7.8433671541999733E-2</v>
      </c>
      <c r="W34" s="42">
        <f ca="1"/>
        <v>1.1188174289256725E-2</v>
      </c>
      <c r="X34" s="45">
        <f ca="1"/>
        <v>0.26714924619788549</v>
      </c>
      <c r="Y34" s="42">
        <f ca="1"/>
        <v>0.27018710758060205</v>
      </c>
      <c r="Z34" s="43">
        <f ca="1"/>
        <v>0.19296394217529769</v>
      </c>
      <c r="AA34" s="34">
        <f t="shared" ca="1" si="23"/>
        <v>0.99999999999999989</v>
      </c>
    </row>
    <row r="35" spans="1:27">
      <c r="P35" s="24" t="s">
        <v>6</v>
      </c>
      <c r="Q35" s="46">
        <f ca="1"/>
        <v>2.3856546765198435E-4</v>
      </c>
      <c r="R35" s="42">
        <f ca="1"/>
        <v>3.2162876666610119E-3</v>
      </c>
      <c r="S35" s="45">
        <f ca="1"/>
        <v>1.5907317306951971E-2</v>
      </c>
      <c r="T35" s="45">
        <f ca="1"/>
        <v>3.4515440085077766E-2</v>
      </c>
      <c r="U35" s="42">
        <f ca="1"/>
        <v>4.1981646568285645E-3</v>
      </c>
      <c r="V35" s="45">
        <f ca="1"/>
        <v>3.9580896898158371E-2</v>
      </c>
      <c r="W35" s="45">
        <f ca="1"/>
        <v>2.3395387433868004E-2</v>
      </c>
      <c r="X35" s="45">
        <f ca="1"/>
        <v>0.15260831711467987</v>
      </c>
      <c r="Y35" s="45">
        <f ca="1"/>
        <v>0.27973582615613724</v>
      </c>
      <c r="Z35" s="43">
        <f ca="1"/>
        <v>0.44660379721398519</v>
      </c>
      <c r="AA35" s="34">
        <f t="shared" ca="1" si="23"/>
        <v>1</v>
      </c>
    </row>
    <row r="36" spans="1:27">
      <c r="P36" s="24" t="s">
        <v>7</v>
      </c>
      <c r="Q36" s="46">
        <f ca="1"/>
        <v>4.6326612669859237E-4</v>
      </c>
      <c r="R36" s="45">
        <f ca="1"/>
        <v>5.4815459736883903E-3</v>
      </c>
      <c r="S36" s="45">
        <f ca="1"/>
        <v>2.4545235720387484E-2</v>
      </c>
      <c r="T36" s="45">
        <f ca="1"/>
        <v>5.0750856909287143E-2</v>
      </c>
      <c r="U36" s="45">
        <f ca="1"/>
        <v>4.9781801217244981E-3</v>
      </c>
      <c r="V36" s="45">
        <f ca="1"/>
        <v>4.2485208796265841E-2</v>
      </c>
      <c r="W36" s="42">
        <f ca="1"/>
        <v>1.5407037793251551E-2</v>
      </c>
      <c r="X36" s="47">
        <f ca="1"/>
        <v>0.17620536118997607</v>
      </c>
      <c r="Y36" s="45">
        <f ca="1"/>
        <v>0.2731567480863229</v>
      </c>
      <c r="Z36" s="43">
        <f ca="1"/>
        <v>0.40652655928239734</v>
      </c>
      <c r="AA36" s="34">
        <f t="shared" ca="1" si="23"/>
        <v>0.99999999999999989</v>
      </c>
    </row>
    <row r="37" spans="1:27">
      <c r="P37" s="24" t="s">
        <v>8</v>
      </c>
      <c r="Q37" s="46">
        <f ca="1"/>
        <v>7.7022953447649048E-5</v>
      </c>
      <c r="R37" s="42">
        <f ca="1"/>
        <v>1.1377415196459975E-3</v>
      </c>
      <c r="S37" s="47">
        <f ca="1"/>
        <v>6.3571545774777647E-3</v>
      </c>
      <c r="T37" s="47">
        <f ca="1"/>
        <v>1.6162125327290285E-2</v>
      </c>
      <c r="U37" s="42">
        <f ca="1"/>
        <v>1.576203108735814E-3</v>
      </c>
      <c r="V37" s="47">
        <f ca="1"/>
        <v>1.7878626286377756E-2</v>
      </c>
      <c r="W37" s="47">
        <f ca="1"/>
        <v>1.3402902588409472E-2</v>
      </c>
      <c r="X37" s="47">
        <f ca="1"/>
        <v>8.8646318106572058E-2</v>
      </c>
      <c r="Y37" s="47">
        <f ca="1"/>
        <v>0.23044649234522957</v>
      </c>
      <c r="Z37" s="48">
        <f ca="1"/>
        <v>0.62431541318681361</v>
      </c>
      <c r="AA37" s="34">
        <f t="shared" ca="1" si="23"/>
        <v>1</v>
      </c>
    </row>
    <row r="38" spans="1:27" ht="15.75" thickBot="1">
      <c r="P38" s="25" t="s">
        <v>9</v>
      </c>
      <c r="Q38" s="49">
        <f ca="1"/>
        <v>1.3730806914541406E-5</v>
      </c>
      <c r="R38" s="50">
        <f ca="1"/>
        <v>2.5629689414944902E-4</v>
      </c>
      <c r="S38" s="50">
        <f ca="1"/>
        <v>1.8639497090569091E-3</v>
      </c>
      <c r="T38" s="51">
        <f ca="1"/>
        <v>6.3815288754446864E-3</v>
      </c>
      <c r="U38" s="50">
        <f ca="1"/>
        <v>4.7828809207114845E-4</v>
      </c>
      <c r="V38" s="50">
        <f ca="1"/>
        <v>7.4851804621721175E-3</v>
      </c>
      <c r="W38" s="50">
        <f ca="1"/>
        <v>8.4025594909331782E-3</v>
      </c>
      <c r="X38" s="51">
        <f ca="1"/>
        <v>5.2040662994595629E-2</v>
      </c>
      <c r="Y38" s="51">
        <f ca="1"/>
        <v>0.19673659528837781</v>
      </c>
      <c r="Z38" s="52">
        <f ca="1"/>
        <v>0.72634120738628438</v>
      </c>
      <c r="AA38" s="34">
        <f t="shared" ca="1" si="23"/>
        <v>0.99999999999999978</v>
      </c>
    </row>
    <row r="39" spans="1:27" ht="15.75" thickBot="1">
      <c r="C39" s="35" t="s">
        <v>0</v>
      </c>
      <c r="D39" s="22" t="s">
        <v>1</v>
      </c>
      <c r="E39" s="22" t="s">
        <v>2</v>
      </c>
      <c r="F39" s="22" t="s">
        <v>3</v>
      </c>
      <c r="G39" s="22" t="s">
        <v>4</v>
      </c>
      <c r="H39" s="22" t="s">
        <v>5</v>
      </c>
      <c r="I39" s="22" t="s">
        <v>6</v>
      </c>
      <c r="J39" s="22" t="s">
        <v>7</v>
      </c>
      <c r="K39" s="22" t="s">
        <v>8</v>
      </c>
      <c r="L39" s="60" t="s">
        <v>9</v>
      </c>
      <c r="P39" s="5"/>
      <c r="Q39" s="53">
        <f ca="1">STDEV(Q29:Q38)</f>
        <v>1.5109944901806701E-2</v>
      </c>
      <c r="R39" s="53">
        <f t="shared" ref="R39" ca="1" si="24">STDEV(R29:R38)</f>
        <v>7.1470379758813291E-2</v>
      </c>
      <c r="S39" s="53">
        <f t="shared" ref="S39" ca="1" si="25">STDEV(S29:S38)</f>
        <v>0.12841679647208495</v>
      </c>
      <c r="T39" s="53">
        <f t="shared" ref="T39" ca="1" si="26">STDEV(T29:T38)</f>
        <v>0.11632244576284273</v>
      </c>
      <c r="U39" s="53">
        <f t="shared" ref="U39" ca="1" si="27">STDEV(U29:U38)</f>
        <v>8.8546827454720443E-3</v>
      </c>
      <c r="V39" s="53">
        <f t="shared" ref="V39" ca="1" si="28">STDEV(V29:V38)</f>
        <v>4.1303761629235242E-2</v>
      </c>
      <c r="W39" s="53">
        <f t="shared" ref="W39" ca="1" si="29">STDEV(W29:W38)</f>
        <v>7.4197381163549157E-3</v>
      </c>
      <c r="X39" s="53">
        <f t="shared" ref="X39" ca="1" si="30">STDEV(X29:X38)</f>
        <v>9.2696819586853094E-2</v>
      </c>
      <c r="Y39" s="53">
        <f t="shared" ref="Y39" ca="1" si="31">STDEV(Y29:Y38)</f>
        <v>9.6116082987065463E-2</v>
      </c>
      <c r="Z39" s="53">
        <f t="shared" ref="Z39" ca="1" si="32">STDEV(Z29:Z38)</f>
        <v>0.26800679505689429</v>
      </c>
    </row>
    <row r="40" spans="1:27" ht="15.75" thickBot="1">
      <c r="B40" s="6" t="s">
        <v>87</v>
      </c>
      <c r="C40" s="27">
        <v>0</v>
      </c>
      <c r="D40" s="28">
        <v>0</v>
      </c>
      <c r="E40" s="28">
        <v>1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  <c r="K40" s="28">
        <v>0</v>
      </c>
      <c r="L40" s="64">
        <v>0</v>
      </c>
      <c r="M40" s="4">
        <f>SUM(C40:L40)</f>
        <v>1</v>
      </c>
      <c r="P40" s="26" t="s">
        <v>81</v>
      </c>
      <c r="Q40" s="22" t="s">
        <v>0</v>
      </c>
      <c r="R40" s="22" t="s">
        <v>1</v>
      </c>
      <c r="S40" s="22" t="s">
        <v>2</v>
      </c>
      <c r="T40" s="22" t="s">
        <v>3</v>
      </c>
      <c r="U40" s="22" t="s">
        <v>4</v>
      </c>
      <c r="V40" s="22" t="s">
        <v>5</v>
      </c>
      <c r="W40" s="22" t="s">
        <v>6</v>
      </c>
      <c r="X40" s="22" t="s">
        <v>7</v>
      </c>
      <c r="Y40" s="22" t="s">
        <v>8</v>
      </c>
      <c r="Z40" s="23" t="s">
        <v>9</v>
      </c>
      <c r="AA40" s="33"/>
    </row>
    <row r="41" spans="1:27" ht="15.75" thickBot="1">
      <c r="B41" s="6" t="s">
        <v>88</v>
      </c>
      <c r="C41" s="1">
        <f t="array" aca="1" ref="C41:L41" ca="1">MMULT(C40:L40,Q17:Z26)</f>
        <v>8.3775797195026203E-3</v>
      </c>
      <c r="D41" s="1">
        <f ca="1"/>
        <v>6.8804124899989896E-2</v>
      </c>
      <c r="E41" s="1">
        <f ca="1"/>
        <v>0.21923877944477516</v>
      </c>
      <c r="F41" s="1">
        <f ca="1"/>
        <v>0.32720457676671721</v>
      </c>
      <c r="G41" s="1">
        <f ca="1"/>
        <v>9.6958274577319502E-4</v>
      </c>
      <c r="H41" s="1">
        <f ca="1"/>
        <v>1.6040831352791968E-2</v>
      </c>
      <c r="I41" s="1">
        <f ca="1"/>
        <v>0</v>
      </c>
      <c r="J41" s="1">
        <f ca="1"/>
        <v>0.26858250076415086</v>
      </c>
      <c r="K41" s="1">
        <f ca="1"/>
        <v>9.0782024306299128E-2</v>
      </c>
      <c r="L41" s="5">
        <f ca="1"/>
        <v>0</v>
      </c>
      <c r="M41" s="4">
        <f ca="1">SUM(C41:L41)</f>
        <v>1</v>
      </c>
      <c r="P41" s="24" t="s">
        <v>0</v>
      </c>
      <c r="Q41" s="36">
        <f t="array" aca="1" ref="Q41:Z50" ca="1">MMULT(Q29:Z38,Q29:Z38)</f>
        <v>1.0163548530156484E-2</v>
      </c>
      <c r="R41" s="37">
        <f ca="1"/>
        <v>6.5588245539365736E-2</v>
      </c>
      <c r="S41" s="38">
        <f ca="1"/>
        <v>0.17349176209863099</v>
      </c>
      <c r="T41" s="38">
        <f ca="1"/>
        <v>0.23092603701488107</v>
      </c>
      <c r="U41" s="38">
        <f ca="1"/>
        <v>2.4793604677664175E-3</v>
      </c>
      <c r="V41" s="38">
        <f ca="1"/>
        <v>2.7396508420437848E-2</v>
      </c>
      <c r="W41" s="38">
        <f ca="1"/>
        <v>5.0615749638393236E-3</v>
      </c>
      <c r="X41" s="38">
        <f ca="1"/>
        <v>0.23476152031569283</v>
      </c>
      <c r="Y41" s="38">
        <f ca="1"/>
        <v>0.15803937047334429</v>
      </c>
      <c r="Z41" s="39">
        <f ca="1"/>
        <v>9.2092072175884762E-2</v>
      </c>
      <c r="AA41" s="34">
        <f ca="1">SUM(Q41:Z41)</f>
        <v>0.99999999999999978</v>
      </c>
    </row>
    <row r="42" spans="1:27">
      <c r="B42" s="68" t="s">
        <v>89</v>
      </c>
      <c r="C42" s="70">
        <f ca="1">E41+H41+I41</f>
        <v>0.23527961079756712</v>
      </c>
      <c r="P42" s="24" t="s">
        <v>1</v>
      </c>
      <c r="Q42" s="40">
        <f ca="1"/>
        <v>6.2484619986124855E-3</v>
      </c>
      <c r="R42" s="41">
        <f ca="1"/>
        <v>4.3259239198581961E-2</v>
      </c>
      <c r="S42" s="41">
        <f ca="1"/>
        <v>0.12389023374779025</v>
      </c>
      <c r="T42" s="42">
        <f ca="1"/>
        <v>0.17876195586576651</v>
      </c>
      <c r="U42" s="42">
        <f ca="1"/>
        <v>3.2295244136023638E-3</v>
      </c>
      <c r="V42" s="42">
        <f ca="1"/>
        <v>3.2775449232540034E-2</v>
      </c>
      <c r="W42" s="42">
        <f ca="1"/>
        <v>7.9092396821008742E-3</v>
      </c>
      <c r="X42" s="42">
        <f ca="1"/>
        <v>0.22695226560320858</v>
      </c>
      <c r="Y42" s="42">
        <f ca="1"/>
        <v>0.19740263278100675</v>
      </c>
      <c r="Z42" s="43">
        <f ca="1"/>
        <v>0.17957099747678998</v>
      </c>
      <c r="AA42" s="34">
        <f ca="1">SUM(Q42:Z42)</f>
        <v>0.99999999999999989</v>
      </c>
    </row>
    <row r="43" spans="1:27" ht="15.75" thickBot="1">
      <c r="B43" s="69" t="s">
        <v>90</v>
      </c>
      <c r="C43" s="71">
        <f ca="1">F41+J41+K41+L41</f>
        <v>0.68656910183716713</v>
      </c>
      <c r="P43" s="24" t="s">
        <v>2</v>
      </c>
      <c r="Q43" s="44">
        <f ca="1"/>
        <v>3.6428859481415681E-3</v>
      </c>
      <c r="R43" s="45">
        <f ca="1"/>
        <v>2.6788739523196135E-2</v>
      </c>
      <c r="S43" s="41">
        <f ca="1"/>
        <v>8.1896339388768058E-2</v>
      </c>
      <c r="T43" s="41">
        <f ca="1"/>
        <v>0.12601303197913122</v>
      </c>
      <c r="U43" s="42">
        <f ca="1"/>
        <v>3.5405202911827282E-3</v>
      </c>
      <c r="V43" s="42">
        <f ca="1"/>
        <v>3.3767741662823418E-2</v>
      </c>
      <c r="W43" s="42">
        <f ca="1"/>
        <v>1.013370240132748E-2</v>
      </c>
      <c r="X43" s="42">
        <f ca="1"/>
        <v>0.19928605634530019</v>
      </c>
      <c r="Y43" s="42">
        <f ca="1"/>
        <v>0.22088704821422761</v>
      </c>
      <c r="Z43" s="43">
        <f ca="1"/>
        <v>0.29404393424590153</v>
      </c>
      <c r="AA43" s="34">
        <f t="shared" ref="AA43:AA50" ca="1" si="33">SUM(Q43:Z43)</f>
        <v>1</v>
      </c>
    </row>
    <row r="44" spans="1:27">
      <c r="A44" s="1" t="s">
        <v>91</v>
      </c>
      <c r="B44" s="6" t="s">
        <v>89</v>
      </c>
      <c r="C44" s="53">
        <f ca="1">E25+H25+I25</f>
        <v>3.5265010105995268E-2</v>
      </c>
      <c r="P44" s="24" t="s">
        <v>3</v>
      </c>
      <c r="Q44" s="44">
        <f ca="1"/>
        <v>1.8664070695498423E-3</v>
      </c>
      <c r="R44" s="45">
        <f ca="1"/>
        <v>1.4579391087391603E-2</v>
      </c>
      <c r="S44" s="45">
        <f ca="1"/>
        <v>4.7511699450331887E-2</v>
      </c>
      <c r="T44" s="45">
        <f ca="1"/>
        <v>7.7929998923056451E-2</v>
      </c>
      <c r="U44" s="42">
        <f ca="1"/>
        <v>3.2820663174604131E-3</v>
      </c>
      <c r="V44" s="42">
        <f ca="1"/>
        <v>3.0180913169969799E-2</v>
      </c>
      <c r="W44" s="42">
        <f ca="1"/>
        <v>1.1248873780552556E-2</v>
      </c>
      <c r="X44" s="41">
        <f ca="1"/>
        <v>0.15870379277886457</v>
      </c>
      <c r="Y44" s="42">
        <f ca="1"/>
        <v>0.22865508305308715</v>
      </c>
      <c r="Z44" s="43">
        <f ca="1"/>
        <v>0.4260417743697355</v>
      </c>
      <c r="AA44" s="34">
        <f t="shared" ca="1" si="33"/>
        <v>0.99999999999999978</v>
      </c>
    </row>
    <row r="45" spans="1:27">
      <c r="B45" s="6" t="s">
        <v>90</v>
      </c>
      <c r="C45" s="53">
        <f ca="1">F25+J25+K25+L25</f>
        <v>0.96045795021899338</v>
      </c>
      <c r="P45" s="24" t="s">
        <v>4</v>
      </c>
      <c r="Q45" s="46">
        <f ca="1"/>
        <v>2.3206936508277641E-3</v>
      </c>
      <c r="R45" s="45">
        <f ca="1"/>
        <v>1.8238128376889217E-2</v>
      </c>
      <c r="S45" s="41">
        <f ca="1"/>
        <v>5.8983269766961041E-2</v>
      </c>
      <c r="T45" s="42">
        <f ca="1"/>
        <v>9.4928564450657962E-2</v>
      </c>
      <c r="U45" s="45">
        <f ca="1"/>
        <v>5.2133596707378913E-3</v>
      </c>
      <c r="V45" s="41">
        <f ca="1"/>
        <v>4.1071637620546414E-2</v>
      </c>
      <c r="W45" s="42">
        <f ca="1"/>
        <v>1.1286626027778995E-2</v>
      </c>
      <c r="X45" s="42">
        <f ca="1"/>
        <v>0.1905420179240136</v>
      </c>
      <c r="Y45" s="42">
        <f ca="1"/>
        <v>0.23503660060528217</v>
      </c>
      <c r="Z45" s="43">
        <f ca="1"/>
        <v>0.34237910190630483</v>
      </c>
      <c r="AA45" s="34">
        <f t="shared" ca="1" si="33"/>
        <v>0.99999999999999989</v>
      </c>
    </row>
    <row r="46" spans="1:27">
      <c r="P46" s="24" t="s">
        <v>5</v>
      </c>
      <c r="Q46" s="46">
        <f ca="1"/>
        <v>1.3048529567889044E-3</v>
      </c>
      <c r="R46" s="45">
        <f ca="1"/>
        <v>1.0792052360253929E-2</v>
      </c>
      <c r="S46" s="45">
        <f ca="1"/>
        <v>3.6937288301596732E-2</v>
      </c>
      <c r="T46" s="45">
        <f ca="1"/>
        <v>6.3093041472902303E-2</v>
      </c>
      <c r="U46" s="45">
        <f ca="1"/>
        <v>3.7167105686733478E-3</v>
      </c>
      <c r="V46" s="45">
        <f ca="1"/>
        <v>3.1696668761909762E-2</v>
      </c>
      <c r="W46" s="42">
        <f ca="1"/>
        <v>1.1689252264386352E-2</v>
      </c>
      <c r="X46" s="45">
        <f ca="1"/>
        <v>0.15058000656908591</v>
      </c>
      <c r="Y46" s="42">
        <f ca="1"/>
        <v>0.23312465777717686</v>
      </c>
      <c r="Z46" s="43">
        <f ca="1"/>
        <v>0.45706546896722577</v>
      </c>
      <c r="AA46" s="34">
        <f t="shared" ca="1" si="33"/>
        <v>0.99999999999999989</v>
      </c>
    </row>
    <row r="47" spans="1:27">
      <c r="P47" s="24" t="s">
        <v>6</v>
      </c>
      <c r="Q47" s="46">
        <f ca="1"/>
        <v>4.5633272175402243E-4</v>
      </c>
      <c r="R47" s="42">
        <f ca="1"/>
        <v>4.2065405270483797E-3</v>
      </c>
      <c r="S47" s="45">
        <f ca="1"/>
        <v>1.6107195993816017E-2</v>
      </c>
      <c r="T47" s="45">
        <f ca="1"/>
        <v>3.0902752643368378E-2</v>
      </c>
      <c r="U47" s="42">
        <f ca="1"/>
        <v>2.2885484099925625E-3</v>
      </c>
      <c r="V47" s="45">
        <f ca="1"/>
        <v>2.1385865834690224E-2</v>
      </c>
      <c r="W47" s="45">
        <f ca="1"/>
        <v>1.1253233442648022E-2</v>
      </c>
      <c r="X47" s="45">
        <f ca="1"/>
        <v>0.10430091440628465</v>
      </c>
      <c r="Y47" s="45">
        <f ca="1"/>
        <v>0.22319546223450953</v>
      </c>
      <c r="Z47" s="43">
        <f ca="1"/>
        <v>0.58590315378588809</v>
      </c>
      <c r="AA47" s="34">
        <f t="shared" ca="1" si="33"/>
        <v>0.99999999999999989</v>
      </c>
    </row>
    <row r="48" spans="1:27">
      <c r="B48" s="6" t="s">
        <v>48</v>
      </c>
      <c r="C48" s="7">
        <f t="array" aca="1" ref="C48:L48" ca="1">MMULT(C21:L21,$C$5:$L$14)</f>
        <v>4.3981881866799348E-2</v>
      </c>
      <c r="D48" s="7">
        <f ca="1"/>
        <v>0.40119512749880715</v>
      </c>
      <c r="E48" s="7">
        <f ca="1"/>
        <v>0.55482299063439344</v>
      </c>
      <c r="F48" s="7">
        <f ca="1"/>
        <v>0</v>
      </c>
      <c r="G48" s="7">
        <f ca="1"/>
        <v>0</v>
      </c>
      <c r="H48" s="7">
        <f ca="1"/>
        <v>0</v>
      </c>
      <c r="I48" s="7">
        <f ca="1"/>
        <v>0</v>
      </c>
      <c r="J48" s="7">
        <f ca="1"/>
        <v>0</v>
      </c>
      <c r="K48" s="7">
        <f ca="1"/>
        <v>0</v>
      </c>
      <c r="L48" s="8">
        <f ca="1"/>
        <v>0</v>
      </c>
      <c r="M48" s="4">
        <f ca="1">SUM(C48:L48)</f>
        <v>1</v>
      </c>
      <c r="P48" s="24" t="s">
        <v>7</v>
      </c>
      <c r="Q48" s="46">
        <f ca="1"/>
        <v>6.3322199030987198E-4</v>
      </c>
      <c r="R48" s="45">
        <f ca="1"/>
        <v>5.5576058774000521E-3</v>
      </c>
      <c r="S48" s="45">
        <f ca="1"/>
        <v>2.033050855318768E-2</v>
      </c>
      <c r="T48" s="45">
        <f ca="1"/>
        <v>3.7388269539834838E-2</v>
      </c>
      <c r="U48" s="45">
        <f ca="1"/>
        <v>2.4889334902216892E-3</v>
      </c>
      <c r="V48" s="45">
        <f ca="1"/>
        <v>2.2944978688766764E-2</v>
      </c>
      <c r="W48" s="42">
        <f ca="1"/>
        <v>1.1229099599468835E-2</v>
      </c>
      <c r="X48" s="47">
        <f ca="1"/>
        <v>0.11260267321367012</v>
      </c>
      <c r="Y48" s="45">
        <f ca="1"/>
        <v>0.22439416371336696</v>
      </c>
      <c r="Z48" s="43">
        <f ca="1"/>
        <v>0.56243054533377279</v>
      </c>
      <c r="AA48" s="34">
        <f t="shared" ca="1" si="33"/>
        <v>0.99999999999999956</v>
      </c>
    </row>
    <row r="49" spans="2:27">
      <c r="B49" s="6" t="s">
        <v>49</v>
      </c>
      <c r="C49" s="7">
        <f t="array" aca="1" ref="C49:L49" ca="1">MMULT(C48:L48,$C$5:$L$14)</f>
        <v>3.6834677932671048E-2</v>
      </c>
      <c r="D49" s="7">
        <f ca="1"/>
        <v>0.23658135187217932</v>
      </c>
      <c r="E49" s="7">
        <f ca="1"/>
        <v>0.45530495443234709</v>
      </c>
      <c r="F49" s="7">
        <f ca="1"/>
        <v>0.2712790157628025</v>
      </c>
      <c r="G49" s="7">
        <f ca="1"/>
        <v>0</v>
      </c>
      <c r="H49" s="7">
        <f ca="1"/>
        <v>0</v>
      </c>
      <c r="I49" s="7">
        <f ca="1"/>
        <v>0</v>
      </c>
      <c r="J49" s="7">
        <f ca="1"/>
        <v>0</v>
      </c>
      <c r="K49" s="7">
        <f ca="1"/>
        <v>0</v>
      </c>
      <c r="L49" s="8">
        <f ca="1"/>
        <v>0</v>
      </c>
      <c r="M49" s="4">
        <f t="shared" ref="M49:M77" ca="1" si="34">SUM(C49:L49)</f>
        <v>1</v>
      </c>
      <c r="P49" s="24" t="s">
        <v>8</v>
      </c>
      <c r="Q49" s="46">
        <f ca="1"/>
        <v>2.1653709724669173E-4</v>
      </c>
      <c r="R49" s="42">
        <f ca="1"/>
        <v>2.1566232056777061E-3</v>
      </c>
      <c r="S49" s="47">
        <f ca="1"/>
        <v>9.0264020574797234E-3</v>
      </c>
      <c r="T49" s="47">
        <f ca="1"/>
        <v>1.9151589920397928E-2</v>
      </c>
      <c r="U49" s="42">
        <f ca="1"/>
        <v>1.5010973089075997E-3</v>
      </c>
      <c r="V49" s="47">
        <f ca="1"/>
        <v>1.5588648291827951E-2</v>
      </c>
      <c r="W49" s="47">
        <f ca="1"/>
        <v>1.0400880512510147E-2</v>
      </c>
      <c r="X49" s="47">
        <f ca="1"/>
        <v>8.1995347512642314E-2</v>
      </c>
      <c r="Y49" s="47">
        <f ca="1"/>
        <v>0.2140555031214495</v>
      </c>
      <c r="Z49" s="48">
        <f ca="1"/>
        <v>0.64590737097186035</v>
      </c>
      <c r="AA49" s="34">
        <f t="shared" ca="1" si="33"/>
        <v>0.99999999999999989</v>
      </c>
    </row>
    <row r="50" spans="2:27" ht="15.75" thickBot="1">
      <c r="B50" s="6" t="s">
        <v>50</v>
      </c>
      <c r="C50" s="7">
        <f t="array" aca="1" ref="C50:L50" ca="1">MMULT(C49:L49,$C$5:$L$14)</f>
        <v>2.6595656697110993E-2</v>
      </c>
      <c r="D50" s="7">
        <f ca="1"/>
        <v>0.16147276726263005</v>
      </c>
      <c r="E50" s="7">
        <f ca="1"/>
        <v>0.35639637746920627</v>
      </c>
      <c r="F50" s="7">
        <f ca="1"/>
        <v>0.33864307288593665</v>
      </c>
      <c r="G50" s="7">
        <f ca="1"/>
        <v>0</v>
      </c>
      <c r="H50" s="7">
        <f ca="1"/>
        <v>0</v>
      </c>
      <c r="I50" s="7">
        <f ca="1"/>
        <v>0</v>
      </c>
      <c r="J50" s="7">
        <f ca="1"/>
        <v>0.11689212568511594</v>
      </c>
      <c r="K50" s="7">
        <f ca="1"/>
        <v>0</v>
      </c>
      <c r="L50" s="8">
        <f ca="1"/>
        <v>0</v>
      </c>
      <c r="M50" s="4">
        <f t="shared" ca="1" si="34"/>
        <v>0.99999999999999989</v>
      </c>
      <c r="P50" s="25" t="s">
        <v>9</v>
      </c>
      <c r="Q50" s="49">
        <f ca="1"/>
        <v>9.9641209897526121E-5</v>
      </c>
      <c r="R50" s="50">
        <f ca="1"/>
        <v>1.1365228181361813E-3</v>
      </c>
      <c r="S50" s="50">
        <f ca="1"/>
        <v>5.4335584520290147E-3</v>
      </c>
      <c r="T50" s="51">
        <f ca="1"/>
        <v>1.3090475417145933E-2</v>
      </c>
      <c r="U50" s="50">
        <f ca="1"/>
        <v>1.086134950251953E-3</v>
      </c>
      <c r="V50" s="50">
        <f ca="1"/>
        <v>1.2478406857955152E-2</v>
      </c>
      <c r="W50" s="50">
        <f ca="1"/>
        <v>9.8933462987996316E-3</v>
      </c>
      <c r="X50" s="51">
        <f ca="1"/>
        <v>7.0050919849550031E-2</v>
      </c>
      <c r="Y50" s="51">
        <f ca="1"/>
        <v>0.20879045315868261</v>
      </c>
      <c r="Z50" s="52">
        <f ca="1"/>
        <v>0.67794054098755163</v>
      </c>
      <c r="AA50" s="34">
        <f t="shared" ca="1" si="33"/>
        <v>0.99999999999999967</v>
      </c>
    </row>
    <row r="51" spans="2:27" ht="15.75" thickBot="1">
      <c r="B51" s="6" t="s">
        <v>51</v>
      </c>
      <c r="C51" s="7">
        <f t="array" aca="1" ref="C51:L51" ca="1">MMULT(C50:L50,$C$5:$L$14)</f>
        <v>1.9024701535688783E-2</v>
      </c>
      <c r="D51" s="7">
        <f ca="1"/>
        <v>0.11742164410063272</v>
      </c>
      <c r="E51" s="7">
        <f ca="1"/>
        <v>0.28292137979638798</v>
      </c>
      <c r="F51" s="7">
        <f ca="1"/>
        <v>0.32491425394985285</v>
      </c>
      <c r="G51" s="7">
        <f ca="1"/>
        <v>5.3794679867739091E-4</v>
      </c>
      <c r="H51" s="7">
        <f ca="1"/>
        <v>8.8998220234179828E-3</v>
      </c>
      <c r="I51" s="7">
        <f ca="1"/>
        <v>0</v>
      </c>
      <c r="J51" s="7">
        <f ca="1"/>
        <v>0.1959122975738771</v>
      </c>
      <c r="K51" s="7">
        <f ca="1"/>
        <v>5.0367954221465082E-2</v>
      </c>
      <c r="L51" s="8">
        <f ca="1"/>
        <v>0</v>
      </c>
      <c r="M51" s="4">
        <f t="shared" ca="1" si="34"/>
        <v>0.99999999999999989</v>
      </c>
      <c r="Q51" s="53">
        <f ca="1">STDEV(Q41:Q50)</f>
        <v>3.235312144808016E-3</v>
      </c>
      <c r="R51" s="53">
        <f t="shared" ref="R51" ca="1" si="35">STDEV(R41:R50)</f>
        <v>2.0840530885733597E-2</v>
      </c>
      <c r="S51" s="53">
        <f t="shared" ref="S51" ca="1" si="36">STDEV(S41:S50)</f>
        <v>5.491111038467892E-2</v>
      </c>
      <c r="T51" s="53">
        <f t="shared" ref="T51" ca="1" si="37">STDEV(T41:T50)</f>
        <v>7.2301389918852654E-2</v>
      </c>
      <c r="U51" s="53">
        <f t="shared" ref="U51" ca="1" si="38">STDEV(U41:U50)</f>
        <v>1.1854337774924756E-3</v>
      </c>
      <c r="V51" s="53">
        <f t="shared" ref="V51" ca="1" si="39">STDEV(V41:V50)</f>
        <v>8.809778052632871E-3</v>
      </c>
      <c r="W51" s="53">
        <f t="shared" ref="W51" ca="1" si="40">STDEV(W41:W50)</f>
        <v>2.0574553445122995E-3</v>
      </c>
      <c r="X51" s="53">
        <f t="shared" ref="X51" ca="1" si="41">STDEV(X41:X50)</f>
        <v>5.932006032877607E-2</v>
      </c>
      <c r="Y51" s="53">
        <f t="shared" ref="Y51" ca="1" si="42">STDEV(Y41:Y50)</f>
        <v>2.2842489487175131E-2</v>
      </c>
      <c r="Z51" s="53">
        <f t="shared" ref="Z51" ca="1" si="43">STDEV(Z41:Z50)</f>
        <v>0.19821597138219305</v>
      </c>
    </row>
    <row r="52" spans="2:27" ht="15.75" thickBot="1">
      <c r="B52" s="6" t="s">
        <v>52</v>
      </c>
      <c r="C52" s="7">
        <f t="array" aca="1" ref="C52:L52" ca="1">MMULT(C51:L51,$C$5:$L$14)</f>
        <v>1.3890567969663852E-2</v>
      </c>
      <c r="D52" s="7">
        <f ca="1"/>
        <v>8.8549313463014659E-2</v>
      </c>
      <c r="E52" s="7">
        <f ca="1"/>
        <v>0.22723974649429005</v>
      </c>
      <c r="F52" s="7">
        <f ca="1"/>
        <v>0.28792365870634851</v>
      </c>
      <c r="G52" s="7">
        <f ca="1"/>
        <v>1.4221681506921837E-3</v>
      </c>
      <c r="H52" s="7">
        <f ca="1"/>
        <v>1.8824864764636937E-2</v>
      </c>
      <c r="I52" s="7">
        <f ca="1"/>
        <v>1.7204526542971973E-3</v>
      </c>
      <c r="J52" s="7">
        <f ca="1"/>
        <v>0.23276705618392068</v>
      </c>
      <c r="K52" s="7">
        <f ca="1"/>
        <v>0.10595899188578978</v>
      </c>
      <c r="L52" s="8">
        <f ca="1"/>
        <v>2.1703179727346113E-2</v>
      </c>
      <c r="M52" s="4">
        <f t="shared" ca="1" si="34"/>
        <v>1</v>
      </c>
      <c r="P52" s="26" t="s">
        <v>82</v>
      </c>
      <c r="Q52" s="22" t="s">
        <v>0</v>
      </c>
      <c r="R52" s="22" t="s">
        <v>1</v>
      </c>
      <c r="S52" s="22" t="s">
        <v>2</v>
      </c>
      <c r="T52" s="22" t="s">
        <v>3</v>
      </c>
      <c r="U52" s="22" t="s">
        <v>4</v>
      </c>
      <c r="V52" s="22" t="s">
        <v>5</v>
      </c>
      <c r="W52" s="22" t="s">
        <v>6</v>
      </c>
      <c r="X52" s="22" t="s">
        <v>7</v>
      </c>
      <c r="Y52" s="22" t="s">
        <v>8</v>
      </c>
      <c r="Z52" s="23" t="s">
        <v>9</v>
      </c>
    </row>
    <row r="53" spans="2:27">
      <c r="B53" s="6" t="s">
        <v>53</v>
      </c>
      <c r="C53" s="7">
        <f t="array" aca="1" ref="C53:L53" ca="1">MMULT(C52:L52,$C$5:$L$14)</f>
        <v>1.0405182897097161E-2</v>
      </c>
      <c r="D53" s="7">
        <f ca="1"/>
        <v>6.8486827568482289E-2</v>
      </c>
      <c r="E53" s="7">
        <f ca="1"/>
        <v>0.18416770003236257</v>
      </c>
      <c r="F53" s="7">
        <f ca="1"/>
        <v>0.24771018832132738</v>
      </c>
      <c r="G53" s="7">
        <f ca="1"/>
        <v>2.2651173606765603E-3</v>
      </c>
      <c r="H53" s="7">
        <f ca="1"/>
        <v>2.6275597916103625E-2</v>
      </c>
      <c r="I53" s="7">
        <f ca="1"/>
        <v>4.1142601524263283E-3</v>
      </c>
      <c r="J53" s="7">
        <f ca="1"/>
        <v>0.24309463524555128</v>
      </c>
      <c r="K53" s="7">
        <f ca="1"/>
        <v>0.14918958793927364</v>
      </c>
      <c r="L53" s="8">
        <f ca="1"/>
        <v>6.429090256669906E-2</v>
      </c>
      <c r="M53" s="4">
        <f t="shared" ca="1" si="34"/>
        <v>1</v>
      </c>
      <c r="P53" s="24" t="s">
        <v>0</v>
      </c>
      <c r="Q53" s="36">
        <f t="array" aca="1" ref="Q53:Z62" ca="1">MMULT(Q41:Z50,Q41:Z50)</f>
        <v>1.8120017913907753E-3</v>
      </c>
      <c r="R53" s="37">
        <f ca="1"/>
        <v>1.363067683747788E-2</v>
      </c>
      <c r="S53" s="38">
        <f ca="1"/>
        <v>4.3008520660503084E-2</v>
      </c>
      <c r="T53" s="38">
        <f ca="1"/>
        <v>6.9059868811522498E-2</v>
      </c>
      <c r="U53" s="38">
        <f ca="1"/>
        <v>2.6570806643048776E-3</v>
      </c>
      <c r="V53" s="38">
        <f ca="1"/>
        <v>2.533394982836774E-2</v>
      </c>
      <c r="W53" s="38">
        <f ca="1"/>
        <v>1.0522163707152837E-2</v>
      </c>
      <c r="X53" s="38">
        <f ca="1"/>
        <v>0.13946485591586621</v>
      </c>
      <c r="Y53" s="38">
        <f ca="1"/>
        <v>0.2195135486870729</v>
      </c>
      <c r="Z53" s="39">
        <f ca="1"/>
        <v>0.47499733309634073</v>
      </c>
      <c r="AA53" s="34">
        <f ca="1">SUM(Q53:Z53)</f>
        <v>0.99999999999999944</v>
      </c>
    </row>
    <row r="54" spans="2:27">
      <c r="B54" s="6" t="s">
        <v>54</v>
      </c>
      <c r="C54" s="7">
        <f t="array" aca="1" ref="C54:L54" ca="1">MMULT(C53:L53,$C$5:$L$14)</f>
        <v>7.9818602726841308E-3</v>
      </c>
      <c r="D54" s="7">
        <f ca="1"/>
        <v>5.4007147762511629E-2</v>
      </c>
      <c r="E54" s="7">
        <f ca="1"/>
        <v>0.15046937605171956</v>
      </c>
      <c r="F54" s="7">
        <f ca="1"/>
        <v>0.21074868529178006</v>
      </c>
      <c r="G54" s="7">
        <f ca="1"/>
        <v>2.8766097150966065E-3</v>
      </c>
      <c r="H54" s="7">
        <f ca="1"/>
        <v>3.0747345185106374E-2</v>
      </c>
      <c r="I54" s="7">
        <f ca="1"/>
        <v>6.2795768955713404E-3</v>
      </c>
      <c r="J54" s="7">
        <f ca="1"/>
        <v>0.23874292226818269</v>
      </c>
      <c r="K54" s="7">
        <f ca="1"/>
        <v>0.17866278570222408</v>
      </c>
      <c r="L54" s="8">
        <f ca="1"/>
        <v>0.11948369085512332</v>
      </c>
      <c r="M54" s="4">
        <f t="shared" ca="1" si="34"/>
        <v>0.99999999999999978</v>
      </c>
      <c r="P54" s="24" t="s">
        <v>1</v>
      </c>
      <c r="Q54" s="40">
        <f ca="1"/>
        <v>1.3769907821962746E-3</v>
      </c>
      <c r="R54" s="41">
        <f ca="1"/>
        <v>1.0543297365691786E-2</v>
      </c>
      <c r="S54" s="41">
        <f ca="1"/>
        <v>3.3983014708542009E-2</v>
      </c>
      <c r="T54" s="42">
        <f ca="1"/>
        <v>5.5954232441482531E-2</v>
      </c>
      <c r="U54" s="42">
        <f ca="1"/>
        <v>2.393525640002548E-3</v>
      </c>
      <c r="V54" s="42">
        <f ca="1"/>
        <v>2.3033794947057838E-2</v>
      </c>
      <c r="W54" s="42">
        <f ca="1"/>
        <v>1.0526876491041975E-2</v>
      </c>
      <c r="X54" s="42">
        <f ca="1"/>
        <v>0.12504074850228267</v>
      </c>
      <c r="Y54" s="42">
        <f ca="1"/>
        <v>0.21860729050093267</v>
      </c>
      <c r="Z54" s="43">
        <f ca="1"/>
        <v>0.51854022862076932</v>
      </c>
      <c r="AA54" s="34">
        <f ca="1">SUM(Q54:Z54)</f>
        <v>0.99999999999999956</v>
      </c>
    </row>
    <row r="55" spans="2:27">
      <c r="B55" s="6" t="s">
        <v>55</v>
      </c>
      <c r="C55" s="7">
        <f t="array" aca="1" ref="C55:L55" ca="1">MMULT(C54:L54,$C$5:$L$14)</f>
        <v>6.2484619986124864E-3</v>
      </c>
      <c r="D55" s="7">
        <f ca="1"/>
        <v>4.3259239198581954E-2</v>
      </c>
      <c r="E55" s="7">
        <f ca="1"/>
        <v>0.12389023374779022</v>
      </c>
      <c r="F55" s="7">
        <f ca="1"/>
        <v>0.17876195586576651</v>
      </c>
      <c r="G55" s="7">
        <f ca="1"/>
        <v>3.2295244136023638E-3</v>
      </c>
      <c r="H55" s="7">
        <f ca="1"/>
        <v>3.2775449232540041E-2</v>
      </c>
      <c r="I55" s="7">
        <f ca="1"/>
        <v>7.9092396821008742E-3</v>
      </c>
      <c r="J55" s="7">
        <f ca="1"/>
        <v>0.22695226560320858</v>
      </c>
      <c r="K55" s="7">
        <f ca="1"/>
        <v>0.19740263278100673</v>
      </c>
      <c r="L55" s="8">
        <f ca="1"/>
        <v>0.17957099747678995</v>
      </c>
      <c r="M55" s="4">
        <f t="shared" ca="1" si="34"/>
        <v>0.99999999999999967</v>
      </c>
      <c r="P55" s="24" t="s">
        <v>2</v>
      </c>
      <c r="Q55" s="44">
        <f ca="1"/>
        <v>9.9816789409242022E-4</v>
      </c>
      <c r="R55" s="45">
        <f ca="1"/>
        <v>7.8186186304122721E-3</v>
      </c>
      <c r="S55" s="41">
        <f ca="1"/>
        <v>2.5907430498088031E-2</v>
      </c>
      <c r="T55" s="41">
        <f ca="1"/>
        <v>4.4080485350042616E-2</v>
      </c>
      <c r="U55" s="42">
        <f ca="1"/>
        <v>2.1131941787563193E-3</v>
      </c>
      <c r="V55" s="42">
        <f ca="1"/>
        <v>2.0664060692809291E-2</v>
      </c>
      <c r="W55" s="42">
        <f ca="1"/>
        <v>1.0470753461749763E-2</v>
      </c>
      <c r="X55" s="42">
        <f ca="1"/>
        <v>0.11122073928866021</v>
      </c>
      <c r="Y55" s="42">
        <f ca="1"/>
        <v>0.21712757200869842</v>
      </c>
      <c r="Z55" s="43">
        <f ca="1"/>
        <v>0.55959897799669034</v>
      </c>
      <c r="AA55" s="34">
        <f t="shared" ref="AA55:AA62" ca="1" si="44">SUM(Q55:Z55)</f>
        <v>0.99999999999999967</v>
      </c>
    </row>
    <row r="56" spans="2:27">
      <c r="B56" s="6" t="s">
        <v>56</v>
      </c>
      <c r="C56" s="7">
        <f t="array" aca="1" ref="C56:L56" ca="1">MMULT(C55:L55,$C$5:$L$14)</f>
        <v>4.9750213752935242E-3</v>
      </c>
      <c r="D56" s="7">
        <f ca="1"/>
        <v>3.5103099030524956E-2</v>
      </c>
      <c r="E56" s="7">
        <f ca="1"/>
        <v>0.1027726242514721</v>
      </c>
      <c r="F56" s="7">
        <f ca="1"/>
        <v>0.15178991461702798</v>
      </c>
      <c r="G56" s="7">
        <f ca="1"/>
        <v>3.3690784544299804E-3</v>
      </c>
      <c r="H56" s="7">
        <f ca="1"/>
        <v>3.3089419946927351E-2</v>
      </c>
      <c r="I56" s="7">
        <f ca="1"/>
        <v>9.0181770873020619E-3</v>
      </c>
      <c r="J56" s="7">
        <f ca="1"/>
        <v>0.21194588236145109</v>
      </c>
      <c r="K56" s="7">
        <f ca="1"/>
        <v>0.20870105603225939</v>
      </c>
      <c r="L56" s="8">
        <f ca="1"/>
        <v>0.23923572684331124</v>
      </c>
      <c r="M56" s="4">
        <f t="shared" ca="1" si="34"/>
        <v>0.99999999999999978</v>
      </c>
      <c r="P56" s="24" t="s">
        <v>3</v>
      </c>
      <c r="Q56" s="44">
        <f ca="1"/>
        <v>6.7318680401597792E-4</v>
      </c>
      <c r="R56" s="45">
        <f ca="1"/>
        <v>5.4542919774555835E-3</v>
      </c>
      <c r="S56" s="45">
        <f ca="1"/>
        <v>1.8818631692460657E-2</v>
      </c>
      <c r="T56" s="45">
        <f ca="1"/>
        <v>3.3550667042056899E-2</v>
      </c>
      <c r="U56" s="42">
        <f ca="1"/>
        <v>1.8317030353684983E-3</v>
      </c>
      <c r="V56" s="42">
        <f ca="1"/>
        <v>1.8339543016897726E-2</v>
      </c>
      <c r="W56" s="42">
        <f ca="1"/>
        <v>1.0374568672531599E-2</v>
      </c>
      <c r="X56" s="41">
        <f ca="1"/>
        <v>9.8390215977925743E-2</v>
      </c>
      <c r="Y56" s="42">
        <f ca="1"/>
        <v>0.21531534259219898</v>
      </c>
      <c r="Z56" s="43">
        <f ca="1"/>
        <v>0.59725184918908791</v>
      </c>
      <c r="AA56" s="34">
        <f t="shared" ca="1" si="44"/>
        <v>0.99999999999999956</v>
      </c>
    </row>
    <row r="57" spans="2:27">
      <c r="B57" s="6" t="s">
        <v>57</v>
      </c>
      <c r="C57" s="7">
        <f t="array" aca="1" ref="C57:L57" ca="1">MMULT(C56:L56,$C$5:$L$14)</f>
        <v>4.0175817169761192E-3</v>
      </c>
      <c r="D57" s="7">
        <f ca="1"/>
        <v>2.8802379883691373E-2</v>
      </c>
      <c r="E57" s="7">
        <f ca="1"/>
        <v>8.5877368302370319E-2</v>
      </c>
      <c r="F57" s="7">
        <f ca="1"/>
        <v>0.12931296257113234</v>
      </c>
      <c r="G57" s="7">
        <f ca="1"/>
        <v>3.3577438460960858E-3</v>
      </c>
      <c r="H57" s="7">
        <f ca="1"/>
        <v>3.2325270150445944E-2</v>
      </c>
      <c r="I57" s="7">
        <f ca="1"/>
        <v>9.72312841759327E-3</v>
      </c>
      <c r="J57" s="7">
        <f ca="1"/>
        <v>0.19612897630484694</v>
      </c>
      <c r="K57" s="7">
        <f ca="1"/>
        <v>0.21512340434020355</v>
      </c>
      <c r="L57" s="8">
        <f ca="1"/>
        <v>0.29533118446664375</v>
      </c>
      <c r="M57" s="4">
        <f t="shared" ca="1" si="34"/>
        <v>0.99999999999999967</v>
      </c>
      <c r="P57" s="24" t="s">
        <v>4</v>
      </c>
      <c r="Q57" s="46">
        <f ca="1"/>
        <v>8.0609752531329924E-4</v>
      </c>
      <c r="R57" s="45">
        <f ca="1"/>
        <v>6.4460372234829899E-3</v>
      </c>
      <c r="S57" s="41">
        <f ca="1"/>
        <v>2.1864938181625614E-2</v>
      </c>
      <c r="T57" s="42">
        <f ca="1"/>
        <v>3.8168920902988436E-2</v>
      </c>
      <c r="U57" s="45">
        <f ca="1"/>
        <v>1.9896372502545695E-3</v>
      </c>
      <c r="V57" s="41">
        <f ca="1"/>
        <v>1.9583665089492015E-2</v>
      </c>
      <c r="W57" s="42">
        <f ca="1"/>
        <v>1.0458981363943746E-2</v>
      </c>
      <c r="X57" s="42">
        <f ca="1"/>
        <v>0.1045706168669143</v>
      </c>
      <c r="Y57" s="42">
        <f ca="1"/>
        <v>0.2165737025742919</v>
      </c>
      <c r="Z57" s="43">
        <f ca="1"/>
        <v>0.57953740302169277</v>
      </c>
      <c r="AA57" s="34">
        <f t="shared" ca="1" si="44"/>
        <v>0.99999999999999967</v>
      </c>
    </row>
    <row r="58" spans="2:27">
      <c r="B58" s="6" t="s">
        <v>58</v>
      </c>
      <c r="C58" s="7">
        <f t="array" aca="1" ref="C58:L58" ca="1">MMULT(C57:L57,$C$5:$L$14)</f>
        <v>3.2836385428012156E-3</v>
      </c>
      <c r="D58" s="7">
        <f ca="1"/>
        <v>2.3863811411204632E-2</v>
      </c>
      <c r="E58" s="7">
        <f ca="1"/>
        <v>7.2272569171702397E-2</v>
      </c>
      <c r="F58" s="7">
        <f ca="1"/>
        <v>0.11067825401657209</v>
      </c>
      <c r="G58" s="7">
        <f ca="1"/>
        <v>3.2516348194905568E-3</v>
      </c>
      <c r="H58" s="7">
        <f ca="1"/>
        <v>3.0958315933561662E-2</v>
      </c>
      <c r="I58" s="7">
        <f ca="1"/>
        <v>1.0145304059945463E-2</v>
      </c>
      <c r="J58" s="7">
        <f ca="1"/>
        <v>0.18082138162013062</v>
      </c>
      <c r="K58" s="7">
        <f ca="1"/>
        <v>0.21846402477910704</v>
      </c>
      <c r="L58" s="8">
        <f ca="1"/>
        <v>0.34626106564548403</v>
      </c>
      <c r="M58" s="4">
        <f t="shared" ca="1" si="34"/>
        <v>0.99999999999999978</v>
      </c>
      <c r="P58" s="24" t="s">
        <v>5</v>
      </c>
      <c r="Q58" s="46">
        <f ca="1"/>
        <v>5.7970358392851295E-4</v>
      </c>
      <c r="R58" s="45">
        <f ca="1"/>
        <v>4.7799214901146038E-3</v>
      </c>
      <c r="S58" s="45">
        <f ca="1"/>
        <v>1.681352820675814E-2</v>
      </c>
      <c r="T58" s="45">
        <f ca="1"/>
        <v>3.0593682567291756E-2</v>
      </c>
      <c r="U58" s="45">
        <f ca="1"/>
        <v>1.7610376730098879E-3</v>
      </c>
      <c r="V58" s="45">
        <f ca="1"/>
        <v>1.7740874397954597E-2</v>
      </c>
      <c r="W58" s="42">
        <f ca="1"/>
        <v>1.0357486618027972E-2</v>
      </c>
      <c r="X58" s="45">
        <f ca="1"/>
        <v>9.4918780450129581E-2</v>
      </c>
      <c r="Y58" s="42">
        <f ca="1"/>
        <v>0.21491573399191424</v>
      </c>
      <c r="Z58" s="43">
        <f ca="1"/>
        <v>0.60753925102087036</v>
      </c>
      <c r="AA58" s="34">
        <f t="shared" ca="1" si="44"/>
        <v>0.99999999999999967</v>
      </c>
    </row>
    <row r="59" spans="2:27">
      <c r="B59" s="6" t="s">
        <v>59</v>
      </c>
      <c r="C59" s="7">
        <f t="array" aca="1" ref="C59:L59" ca="1">MMULT(C58:L58,$C$5:$L$14)</f>
        <v>2.7119596121653283E-3</v>
      </c>
      <c r="D59" s="7">
        <f ca="1"/>
        <v>1.9946813435383532E-2</v>
      </c>
      <c r="E59" s="7">
        <f ca="1"/>
        <v>6.1253580848616727E-2</v>
      </c>
      <c r="F59" s="7">
        <f ca="1"/>
        <v>9.5258201581304019E-2</v>
      </c>
      <c r="G59" s="7">
        <f ca="1"/>
        <v>3.0935666259709802E-3</v>
      </c>
      <c r="H59" s="7">
        <f ca="1"/>
        <v>2.9314143363768384E-2</v>
      </c>
      <c r="I59" s="7">
        <f ca="1"/>
        <v>1.0380865022873912E-2</v>
      </c>
      <c r="J59" s="7">
        <f ca="1"/>
        <v>0.16669560954015886</v>
      </c>
      <c r="K59" s="7">
        <f ca="1"/>
        <v>0.21991727683472181</v>
      </c>
      <c r="L59" s="8">
        <f ca="1"/>
        <v>0.39142798313503613</v>
      </c>
      <c r="M59" s="4">
        <f t="shared" ca="1" si="34"/>
        <v>0.99999999999999967</v>
      </c>
      <c r="P59" s="24" t="s">
        <v>6</v>
      </c>
      <c r="Q59" s="46">
        <f ca="1"/>
        <v>3.5838364027066655E-4</v>
      </c>
      <c r="R59" s="42">
        <f ca="1"/>
        <v>3.1407141976195966E-3</v>
      </c>
      <c r="S59" s="45">
        <f ca="1"/>
        <v>1.1812543584737783E-2</v>
      </c>
      <c r="T59" s="45">
        <f ca="1"/>
        <v>2.3053549925258241E-2</v>
      </c>
      <c r="U59" s="42">
        <f ca="1"/>
        <v>1.5213449849496613E-3</v>
      </c>
      <c r="V59" s="45">
        <f ca="1"/>
        <v>1.5823101135025386E-2</v>
      </c>
      <c r="W59" s="45">
        <f ca="1"/>
        <v>1.0238054515599478E-2</v>
      </c>
      <c r="X59" s="45">
        <f ca="1"/>
        <v>8.5094814010212891E-2</v>
      </c>
      <c r="Y59" s="45">
        <f ca="1"/>
        <v>0.21307329750560994</v>
      </c>
      <c r="Z59" s="43">
        <f ca="1"/>
        <v>0.63588419650071593</v>
      </c>
      <c r="AA59" s="34">
        <f t="shared" ca="1" si="44"/>
        <v>0.99999999999999956</v>
      </c>
    </row>
    <row r="60" spans="2:27">
      <c r="B60" s="6" t="s">
        <v>60</v>
      </c>
      <c r="C60" s="7">
        <f t="array" aca="1" ref="C60:L60" ca="1">MMULT(C59:L59,$C$5:$L$14)</f>
        <v>2.2608147114130095E-3</v>
      </c>
      <c r="D60" s="7">
        <f ca="1"/>
        <v>1.6809993020973392E-2</v>
      </c>
      <c r="E60" s="7">
        <f ca="1"/>
        <v>5.2283701832851345E-2</v>
      </c>
      <c r="F60" s="7">
        <f ca="1"/>
        <v>8.2502036748511018E-2</v>
      </c>
      <c r="G60" s="7">
        <f ca="1"/>
        <v>2.9132306186587919E-3</v>
      </c>
      <c r="H60" s="7">
        <f ca="1"/>
        <v>2.7601271944163168E-2</v>
      </c>
      <c r="I60" s="7">
        <f ca="1"/>
        <v>1.0498271827392432E-2</v>
      </c>
      <c r="J60" s="7">
        <f ca="1"/>
        <v>0.15404146841579283</v>
      </c>
      <c r="K60" s="7">
        <f ca="1"/>
        <v>0.22025553907055279</v>
      </c>
      <c r="L60" s="8">
        <f ca="1"/>
        <v>0.4308336718096909</v>
      </c>
      <c r="M60" s="4">
        <f t="shared" ca="1" si="34"/>
        <v>0.99999999999999967</v>
      </c>
      <c r="P60" s="24" t="s">
        <v>7</v>
      </c>
      <c r="Q60" s="46">
        <f ca="1"/>
        <v>4.0177921680464304E-4</v>
      </c>
      <c r="R60" s="45">
        <f ca="1"/>
        <v>3.4608792731232428E-3</v>
      </c>
      <c r="S60" s="45">
        <f ca="1"/>
        <v>1.2785707175548559E-2</v>
      </c>
      <c r="T60" s="45">
        <f ca="1"/>
        <v>2.4516249561893837E-2</v>
      </c>
      <c r="U60" s="45">
        <f ca="1"/>
        <v>1.5661371680363682E-3</v>
      </c>
      <c r="V60" s="45">
        <f ca="1"/>
        <v>1.6183981367300104E-2</v>
      </c>
      <c r="W60" s="42">
        <f ca="1"/>
        <v>1.0259069441717773E-2</v>
      </c>
      <c r="X60" s="47">
        <f ca="1"/>
        <v>8.6973137764854644E-2</v>
      </c>
      <c r="Y60" s="45">
        <f ca="1"/>
        <v>0.21340755551288093</v>
      </c>
      <c r="Z60" s="43">
        <f ca="1"/>
        <v>0.63044550351783923</v>
      </c>
      <c r="AA60" s="34">
        <f t="shared" ca="1" si="44"/>
        <v>0.99999999999999933</v>
      </c>
    </row>
    <row r="61" spans="2:27">
      <c r="B61" s="6" t="s">
        <v>61</v>
      </c>
      <c r="C61" s="7">
        <f t="array" aca="1" ref="C61:L61" ca="1">MMULT(C60:L60,$C$5:$L$14)</f>
        <v>1.9009847730745591E-3</v>
      </c>
      <c r="D61" s="7">
        <f ca="1"/>
        <v>1.4278253913651328E-2</v>
      </c>
      <c r="E61" s="7">
        <f ca="1"/>
        <v>4.4950488776647445E-2</v>
      </c>
      <c r="F61" s="7">
        <f ca="1"/>
        <v>7.1944929607495697E-2</v>
      </c>
      <c r="G61" s="7">
        <f ca="1"/>
        <v>2.7297352369940239E-3</v>
      </c>
      <c r="H61" s="7">
        <f ca="1"/>
        <v>2.5944380521742638E-2</v>
      </c>
      <c r="I61" s="7">
        <f ca="1"/>
        <v>1.0543602121227917E-2</v>
      </c>
      <c r="J61" s="7">
        <f ca="1"/>
        <v>0.14292747385813376</v>
      </c>
      <c r="K61" s="7">
        <f ca="1"/>
        <v>0.21996771776763313</v>
      </c>
      <c r="L61" s="8">
        <f ca="1"/>
        <v>0.46481243342339912</v>
      </c>
      <c r="M61" s="4">
        <f t="shared" ca="1" si="34"/>
        <v>0.99999999999999956</v>
      </c>
      <c r="P61" s="24" t="s">
        <v>8</v>
      </c>
      <c r="Q61" s="46">
        <f ca="1"/>
        <v>2.7550512877244106E-4</v>
      </c>
      <c r="R61" s="42">
        <f ca="1"/>
        <v>2.5193064158747537E-3</v>
      </c>
      <c r="S61" s="47">
        <f ca="1"/>
        <v>9.89451047338929E-3</v>
      </c>
      <c r="T61" s="47">
        <f ca="1"/>
        <v>2.0133303923874968E-2</v>
      </c>
      <c r="U61" s="42">
        <f ca="1"/>
        <v>1.4188255376428797E-3</v>
      </c>
      <c r="V61" s="47">
        <f ca="1"/>
        <v>1.5015735343220617E-2</v>
      </c>
      <c r="W61" s="47">
        <f ca="1"/>
        <v>1.0178548394117637E-2</v>
      </c>
      <c r="X61" s="47">
        <f ca="1"/>
        <v>8.1127589509109255E-2</v>
      </c>
      <c r="Y61" s="47">
        <f ca="1"/>
        <v>0.21221953714992051</v>
      </c>
      <c r="Z61" s="48">
        <f ca="1"/>
        <v>0.64721713812407733</v>
      </c>
      <c r="AA61" s="34">
        <f t="shared" ca="1" si="44"/>
        <v>0.99999999999999967</v>
      </c>
    </row>
    <row r="62" spans="2:27" ht="15.75" thickBot="1">
      <c r="B62" s="6" t="s">
        <v>62</v>
      </c>
      <c r="C62" s="7">
        <f t="array" aca="1" ref="C62:L62" ca="1">MMULT(C61:L61,$C$5:$L$14)</f>
        <v>1.6115032059902045E-3</v>
      </c>
      <c r="D62" s="7">
        <f ca="1"/>
        <v>1.2221946310035481E-2</v>
      </c>
      <c r="E62" s="7">
        <f ca="1"/>
        <v>3.8933875002000858E-2</v>
      </c>
      <c r="F62" s="7">
        <f ca="1"/>
        <v>6.3201421459022522E-2</v>
      </c>
      <c r="G62" s="7">
        <f ca="1"/>
        <v>2.5544661454194456E-3</v>
      </c>
      <c r="H62" s="7">
        <f ca="1"/>
        <v>2.4411440798502871E-2</v>
      </c>
      <c r="I62" s="7">
        <f ca="1"/>
        <v>1.0546811604772739E-2</v>
      </c>
      <c r="J62" s="7">
        <f ca="1"/>
        <v>0.13329950941211635</v>
      </c>
      <c r="K62" s="7">
        <f ca="1"/>
        <v>0.21935706657795559</v>
      </c>
      <c r="L62" s="8">
        <f ca="1"/>
        <v>0.49386195948418349</v>
      </c>
      <c r="M62" s="4">
        <f t="shared" ca="1" si="34"/>
        <v>0.99999999999999956</v>
      </c>
      <c r="P62" s="25" t="s">
        <v>9</v>
      </c>
      <c r="Q62" s="49">
        <f ca="1"/>
        <v>2.3277742501165969E-4</v>
      </c>
      <c r="R62" s="50">
        <f ca="1"/>
        <v>2.1982958327129275E-3</v>
      </c>
      <c r="S62" s="50">
        <f ca="1"/>
        <v>8.9017936153288624E-3</v>
      </c>
      <c r="T62" s="51">
        <f ca="1"/>
        <v>1.8619470005358039E-2</v>
      </c>
      <c r="U62" s="50">
        <f ca="1"/>
        <v>1.3649031313566493E-3</v>
      </c>
      <c r="V62" s="50">
        <f ca="1"/>
        <v>1.4591948113752268E-2</v>
      </c>
      <c r="W62" s="50">
        <f ca="1"/>
        <v>1.0146576576369734E-2</v>
      </c>
      <c r="X62" s="51">
        <f ca="1"/>
        <v>7.9057631981201415E-2</v>
      </c>
      <c r="Y62" s="51">
        <f ca="1"/>
        <v>0.21176523789942134</v>
      </c>
      <c r="Z62" s="52">
        <f ca="1"/>
        <v>0.65312136541948651</v>
      </c>
      <c r="AA62" s="34">
        <f t="shared" ca="1" si="44"/>
        <v>0.99999999999999944</v>
      </c>
    </row>
    <row r="63" spans="2:27" ht="15.75" thickBot="1">
      <c r="B63" s="6" t="s">
        <v>63</v>
      </c>
      <c r="C63" s="7">
        <f t="array" aca="1" ref="C63:L63" ca="1">MMULT(C62:L62,$C$5:$L$14)</f>
        <v>1.3769907821962744E-3</v>
      </c>
      <c r="D63" s="7">
        <f ca="1"/>
        <v>1.0543297365691784E-2</v>
      </c>
      <c r="E63" s="7">
        <f ca="1"/>
        <v>3.3983014708542009E-2</v>
      </c>
      <c r="F63" s="7">
        <f ca="1"/>
        <v>5.5954232441482531E-2</v>
      </c>
      <c r="G63" s="7">
        <f ca="1"/>
        <v>2.3935256400025484E-3</v>
      </c>
      <c r="H63" s="7">
        <f ca="1"/>
        <v>2.3033794947057838E-2</v>
      </c>
      <c r="I63" s="7">
        <f ca="1"/>
        <v>1.0526876491041974E-2</v>
      </c>
      <c r="J63" s="7">
        <f ca="1"/>
        <v>0.12504074850228267</v>
      </c>
      <c r="K63" s="7">
        <f ca="1"/>
        <v>0.21860729050093269</v>
      </c>
      <c r="L63" s="8">
        <f ca="1"/>
        <v>0.51854022862076932</v>
      </c>
      <c r="M63" s="4">
        <f t="shared" ca="1" si="34"/>
        <v>0.99999999999999956</v>
      </c>
      <c r="Q63" s="53">
        <f ca="1">STDEV(Q53:Q62)</f>
        <v>5.1509060501416177E-4</v>
      </c>
      <c r="R63" s="53">
        <f t="shared" ref="R63:Z63" ca="1" si="45">STDEV(R53:R62)</f>
        <v>3.732028300550908E-3</v>
      </c>
      <c r="S63" s="53">
        <f t="shared" ca="1" si="45"/>
        <v>1.1144387597719557E-2</v>
      </c>
      <c r="T63" s="53">
        <f t="shared" ca="1" si="45"/>
        <v>1.649632668213569E-2</v>
      </c>
      <c r="U63" s="53">
        <f t="shared" ca="1" si="45"/>
        <v>4.2846790665307009E-4</v>
      </c>
      <c r="V63" s="53">
        <f t="shared" ca="1" si="45"/>
        <v>3.5510341517421993E-3</v>
      </c>
      <c r="W63" s="53">
        <f t="shared" ca="1" si="45"/>
        <v>1.4122917435323461E-4</v>
      </c>
      <c r="X63" s="53">
        <f t="shared" ca="1" si="45"/>
        <v>1.9840757959762423E-2</v>
      </c>
      <c r="Y63" s="53">
        <f t="shared" ca="1" si="45"/>
        <v>2.6729631392370936E-3</v>
      </c>
      <c r="Z63" s="53">
        <f t="shared" ca="1" si="45"/>
        <v>5.8427174590944854E-2</v>
      </c>
    </row>
    <row r="64" spans="2:27" ht="15.75" thickBot="1">
      <c r="B64" s="6" t="s">
        <v>64</v>
      </c>
      <c r="C64" s="7">
        <f t="array" aca="1" ref="C64:L64" ca="1">MMULT(C63:L63,$C$5:$L$14)</f>
        <v>1.1859437373148852E-3</v>
      </c>
      <c r="D64" s="7">
        <f ca="1"/>
        <v>9.167371720472146E-3</v>
      </c>
      <c r="E64" s="7">
        <f ca="1"/>
        <v>2.9899453662345282E-2</v>
      </c>
      <c r="F64" s="7">
        <f ca="1"/>
        <v>4.9942815120789734E-2</v>
      </c>
      <c r="G64" s="7">
        <f ca="1"/>
        <v>2.2495829462492725E-3</v>
      </c>
      <c r="H64" s="7">
        <f ca="1"/>
        <v>2.182017704137201E-2</v>
      </c>
      <c r="I64" s="7">
        <f ca="1"/>
        <v>1.0495530866982331E-2</v>
      </c>
      <c r="J64" s="7">
        <f ca="1"/>
        <v>0.11800748904808403</v>
      </c>
      <c r="K64" s="7">
        <f ca="1"/>
        <v>0.2178261676022579</v>
      </c>
      <c r="L64" s="8">
        <f ca="1"/>
        <v>0.53940546825413205</v>
      </c>
      <c r="M64" s="4">
        <f t="shared" ca="1" si="34"/>
        <v>0.99999999999999967</v>
      </c>
      <c r="P64" s="26" t="s">
        <v>83</v>
      </c>
      <c r="Q64" s="22" t="s">
        <v>0</v>
      </c>
      <c r="R64" s="22" t="s">
        <v>1</v>
      </c>
      <c r="S64" s="22" t="s">
        <v>2</v>
      </c>
      <c r="T64" s="22" t="s">
        <v>3</v>
      </c>
      <c r="U64" s="22" t="s">
        <v>4</v>
      </c>
      <c r="V64" s="22" t="s">
        <v>5</v>
      </c>
      <c r="W64" s="22" t="s">
        <v>6</v>
      </c>
      <c r="X64" s="22" t="s">
        <v>7</v>
      </c>
      <c r="Y64" s="22" t="s">
        <v>8</v>
      </c>
      <c r="Z64" s="23" t="s">
        <v>9</v>
      </c>
    </row>
    <row r="65" spans="2:27">
      <c r="B65" s="6" t="s">
        <v>65</v>
      </c>
      <c r="C65" s="7">
        <f t="array" aca="1" ref="C65:L65" ca="1">MMULT(C64:L64,$C$5:$L$14)</f>
        <v>1.0296070843203687E-3</v>
      </c>
      <c r="D65" s="7">
        <f ca="1"/>
        <v>8.0359198938494258E-3</v>
      </c>
      <c r="E65" s="7">
        <f ca="1"/>
        <v>2.6524833913253856E-2</v>
      </c>
      <c r="F65" s="7">
        <f ca="1"/>
        <v>4.4953181286732626E-2</v>
      </c>
      <c r="G65" s="7">
        <f ca="1"/>
        <v>2.123186618033175E-3</v>
      </c>
      <c r="H65" s="7">
        <f ca="1"/>
        <v>2.0766116621302271E-2</v>
      </c>
      <c r="I65" s="7">
        <f ca="1"/>
        <v>1.0459831888772281E-2</v>
      </c>
      <c r="J65" s="7">
        <f ca="1"/>
        <v>0.11205000695530315</v>
      </c>
      <c r="K65" s="7">
        <f ca="1"/>
        <v>0.21707391268003989</v>
      </c>
      <c r="L65" s="8">
        <f ca="1"/>
        <v>0.55698340305839256</v>
      </c>
      <c r="M65" s="4">
        <f t="shared" ca="1" si="34"/>
        <v>0.99999999999999956</v>
      </c>
      <c r="P65" s="24" t="s">
        <v>0</v>
      </c>
      <c r="Q65" s="36">
        <f t="array" aca="1" ref="Q65:Z74" ca="1">MMULT(Q53:Z62,Q53:Z62)</f>
        <v>3.5915144787608858E-4</v>
      </c>
      <c r="R65" s="37">
        <f ca="1"/>
        <v>3.1324976190353565E-3</v>
      </c>
      <c r="S65" s="38">
        <f ca="1"/>
        <v>1.1746803148172188E-2</v>
      </c>
      <c r="T65" s="38">
        <f ca="1"/>
        <v>2.2902608542827052E-2</v>
      </c>
      <c r="U65" s="38">
        <f ca="1"/>
        <v>1.4989289145025814E-3</v>
      </c>
      <c r="V65" s="38">
        <f ca="1"/>
        <v>1.5667493973619474E-2</v>
      </c>
      <c r="W65" s="38">
        <f ca="1"/>
        <v>1.0211971222100758E-2</v>
      </c>
      <c r="X65" s="38">
        <f ca="1"/>
        <v>8.4603722772403994E-2</v>
      </c>
      <c r="Y65" s="38">
        <f ca="1"/>
        <v>0.21278346051778418</v>
      </c>
      <c r="Z65" s="39">
        <f ca="1"/>
        <v>0.63709336184167742</v>
      </c>
      <c r="AA65" s="34">
        <f ca="1">SUM(Q65:Z65)</f>
        <v>0.99999999999999911</v>
      </c>
    </row>
    <row r="66" spans="2:27">
      <c r="B66" s="6" t="s">
        <v>66</v>
      </c>
      <c r="C66" s="7">
        <f t="array" aca="1" ref="C66:L66" ca="1">MMULT(C65:L65,$C$5:$L$14)</f>
        <v>9.0121618588197934E-4</v>
      </c>
      <c r="D66" s="7">
        <f ca="1"/>
        <v>7.1031072907596611E-3</v>
      </c>
      <c r="E66" s="7">
        <f ca="1"/>
        <v>2.3731833408486953E-2</v>
      </c>
      <c r="F66" s="7">
        <f ca="1"/>
        <v>4.0809360120292626E-2</v>
      </c>
      <c r="G66" s="7">
        <f ca="1"/>
        <v>2.0136534111653442E-3</v>
      </c>
      <c r="H66" s="7">
        <f ca="1"/>
        <v>1.986003920443765E-2</v>
      </c>
      <c r="I66" s="7">
        <f ca="1"/>
        <v>1.0423866584173358E-2</v>
      </c>
      <c r="J66" s="7">
        <f ca="1"/>
        <v>0.10702414372394413</v>
      </c>
      <c r="K66" s="7">
        <f ca="1"/>
        <v>0.21638142329087706</v>
      </c>
      <c r="L66" s="8">
        <f ca="1"/>
        <v>0.57175135677998079</v>
      </c>
      <c r="M66" s="4">
        <f t="shared" ca="1" si="34"/>
        <v>0.99999999999999956</v>
      </c>
      <c r="P66" s="24" t="s">
        <v>1</v>
      </c>
      <c r="Q66" s="40">
        <f ca="1"/>
        <v>3.3882704998583653E-4</v>
      </c>
      <c r="R66" s="41">
        <f ca="1"/>
        <v>2.9828062939933142E-3</v>
      </c>
      <c r="S66" s="41">
        <f ca="1"/>
        <v>1.1292557505365177E-2</v>
      </c>
      <c r="T66" s="42">
        <f ca="1"/>
        <v>2.2220816741721102E-2</v>
      </c>
      <c r="U66" s="42">
        <f ca="1"/>
        <v>1.4782930656095197E-3</v>
      </c>
      <c r="V66" s="42">
        <f ca="1"/>
        <v>1.5500938868314343E-2</v>
      </c>
      <c r="W66" s="42">
        <f ca="1"/>
        <v>1.0202501251106187E-2</v>
      </c>
      <c r="X66" s="42">
        <f ca="1"/>
        <v>8.3732594759467996E-2</v>
      </c>
      <c r="Y66" s="42">
        <f ca="1"/>
        <v>0.21263143330747714</v>
      </c>
      <c r="Z66" s="43">
        <f ca="1"/>
        <v>0.6396192311569584</v>
      </c>
      <c r="AA66" s="34">
        <f ca="1">SUM(Q66:Z66)</f>
        <v>0.999999999999999</v>
      </c>
    </row>
    <row r="67" spans="2:27">
      <c r="B67" s="6" t="s">
        <v>67</v>
      </c>
      <c r="C67" s="7">
        <f t="array" aca="1" ref="C67:L67" ca="1">MMULT(C66:L66,$C$5:$L$14)</f>
        <v>7.9547535638295041E-4</v>
      </c>
      <c r="D67" s="7">
        <f ca="1"/>
        <v>6.3324916450659425E-3</v>
      </c>
      <c r="E67" s="7">
        <f ca="1"/>
        <v>2.1417416489401511E-2</v>
      </c>
      <c r="F67" s="7">
        <f ca="1"/>
        <v>3.7366402337347566E-2</v>
      </c>
      <c r="G67" s="7">
        <f ca="1"/>
        <v>1.919648231956356E-3</v>
      </c>
      <c r="H67" s="7">
        <f ca="1"/>
        <v>1.9087098845840079E-2</v>
      </c>
      <c r="I67" s="7">
        <f ca="1"/>
        <v>1.0389866113959164E-2</v>
      </c>
      <c r="J67" s="7">
        <f ca="1"/>
        <v>0.10279722781166362</v>
      </c>
      <c r="K67" s="7">
        <f ca="1"/>
        <v>0.21576190874141621</v>
      </c>
      <c r="L67" s="8">
        <f ca="1"/>
        <v>0.58413246442696609</v>
      </c>
      <c r="M67" s="4">
        <f t="shared" ca="1" si="34"/>
        <v>0.99999999999999944</v>
      </c>
      <c r="P67" s="24" t="s">
        <v>2</v>
      </c>
      <c r="Q67" s="44">
        <f ca="1"/>
        <v>3.2031218191918014E-4</v>
      </c>
      <c r="R67" s="45">
        <f ca="1"/>
        <v>2.8464043796321637E-3</v>
      </c>
      <c r="S67" s="41">
        <f ca="1"/>
        <v>1.0878527638265065E-2</v>
      </c>
      <c r="T67" s="41">
        <f ca="1"/>
        <v>2.1599243222330925E-2</v>
      </c>
      <c r="U67" s="42">
        <f ca="1"/>
        <v>1.459431849504303E-3</v>
      </c>
      <c r="V67" s="42">
        <f ca="1"/>
        <v>1.534877483123552E-2</v>
      </c>
      <c r="W67" s="42">
        <f ca="1"/>
        <v>1.0193803263402915E-2</v>
      </c>
      <c r="X67" s="42">
        <f ca="1"/>
        <v>8.2937602864726567E-2</v>
      </c>
      <c r="Y67" s="42">
        <f ca="1"/>
        <v>0.21249214235458724</v>
      </c>
      <c r="Z67" s="43">
        <f ca="1"/>
        <v>0.64192375741439522</v>
      </c>
      <c r="AA67" s="34">
        <f t="shared" ref="AA67:AA74" ca="1" si="46">SUM(Q67:Z67)</f>
        <v>0.99999999999999911</v>
      </c>
    </row>
    <row r="68" spans="2:27">
      <c r="B68" s="6" t="s">
        <v>68</v>
      </c>
      <c r="C68" s="7">
        <f t="array" aca="1" ref="C68:L68" ca="1">MMULT(C67:L67,$C$5:$L$14)</f>
        <v>7.0819220068039045E-4</v>
      </c>
      <c r="D68" s="7">
        <f ca="1"/>
        <v>5.694844236157709E-3</v>
      </c>
      <c r="E68" s="7">
        <f ca="1"/>
        <v>1.9497744566345575E-2</v>
      </c>
      <c r="F68" s="7">
        <f ca="1"/>
        <v>3.4504707424868698E-2</v>
      </c>
      <c r="G68" s="7">
        <f ca="1"/>
        <v>1.8395492573981672E-3</v>
      </c>
      <c r="H68" s="7">
        <f ca="1"/>
        <v>1.8431499193382279E-2</v>
      </c>
      <c r="I68" s="7">
        <f ca="1"/>
        <v>1.0358923546328967E-2</v>
      </c>
      <c r="J68" s="7">
        <f ca="1"/>
        <v>9.9250594705246886E-2</v>
      </c>
      <c r="K68" s="7">
        <f ca="1"/>
        <v>0.21521823106277366</v>
      </c>
      <c r="L68" s="8">
        <f ca="1"/>
        <v>0.59449571380681709</v>
      </c>
      <c r="M68" s="4">
        <f t="shared" ca="1" si="34"/>
        <v>0.99999999999999944</v>
      </c>
      <c r="P68" s="24" t="s">
        <v>3</v>
      </c>
      <c r="Q68" s="44">
        <f ca="1"/>
        <v>3.0380482418360263E-4</v>
      </c>
      <c r="R68" s="45">
        <f ca="1"/>
        <v>2.7247636436448161E-3</v>
      </c>
      <c r="S68" s="45">
        <f ca="1"/>
        <v>1.0509219734519504E-2</v>
      </c>
      <c r="T68" s="45">
        <f ca="1"/>
        <v>2.104470272655002E-2</v>
      </c>
      <c r="U68" s="42">
        <f ca="1"/>
        <v>1.4425687298078725E-3</v>
      </c>
      <c r="V68" s="42">
        <f ca="1"/>
        <v>1.5212781225945151E-2</v>
      </c>
      <c r="W68" s="42">
        <f ca="1"/>
        <v>1.0185995026710443E-2</v>
      </c>
      <c r="X68" s="41">
        <f ca="1"/>
        <v>8.2227742953950911E-2</v>
      </c>
      <c r="Y68" s="42">
        <f ca="1"/>
        <v>0.21236735515935559</v>
      </c>
      <c r="Z68" s="43">
        <f ca="1"/>
        <v>0.64398106597533111</v>
      </c>
      <c r="AA68" s="34">
        <f t="shared" ca="1" si="46"/>
        <v>0.999999999999999</v>
      </c>
    </row>
    <row r="69" spans="2:27">
      <c r="B69" s="6" t="s">
        <v>69</v>
      </c>
      <c r="C69" s="7">
        <f t="array" aca="1" ref="C69:L69" ca="1">MMULT(C68:L68,$C$5:$L$14)</f>
        <v>6.3601624246983207E-4</v>
      </c>
      <c r="D69" s="7">
        <f ca="1"/>
        <v>5.16655131272112E-3</v>
      </c>
      <c r="E69" s="7">
        <f ca="1"/>
        <v>1.7904290224998315E-2</v>
      </c>
      <c r="F69" s="7">
        <f ca="1"/>
        <v>3.2125435371472465E-2</v>
      </c>
      <c r="G69" s="7">
        <f ca="1"/>
        <v>1.7716686874310196E-3</v>
      </c>
      <c r="H69" s="7">
        <f ca="1"/>
        <v>1.7877831776656378E-2</v>
      </c>
      <c r="I69" s="7">
        <f ca="1"/>
        <v>1.0331451099684075E-2</v>
      </c>
      <c r="J69" s="7">
        <f ca="1"/>
        <v>9.6280124192064429E-2</v>
      </c>
      <c r="K69" s="7">
        <f ca="1"/>
        <v>0.21474748673083857</v>
      </c>
      <c r="L69" s="8">
        <f ca="1"/>
        <v>0.60315914436166318</v>
      </c>
      <c r="M69" s="4">
        <f t="shared" ca="1" si="34"/>
        <v>0.99999999999999933</v>
      </c>
      <c r="P69" s="24" t="s">
        <v>4</v>
      </c>
      <c r="Q69" s="46">
        <f ca="1"/>
        <v>3.1114605822559393E-4</v>
      </c>
      <c r="R69" s="45">
        <f ca="1"/>
        <v>2.7788869797501685E-3</v>
      </c>
      <c r="S69" s="41">
        <f ca="1"/>
        <v>1.0673619453646456E-2</v>
      </c>
      <c r="T69" s="42">
        <f ca="1"/>
        <v>2.1291660095708931E-2</v>
      </c>
      <c r="U69" s="45">
        <f ca="1"/>
        <v>1.4501122029860689E-3</v>
      </c>
      <c r="V69" s="41">
        <f ca="1"/>
        <v>1.5273568592351744E-2</v>
      </c>
      <c r="W69" s="42">
        <f ca="1"/>
        <v>1.0189517516630355E-2</v>
      </c>
      <c r="X69" s="42">
        <f ca="1"/>
        <v>8.254443466567768E-2</v>
      </c>
      <c r="Y69" s="42">
        <f ca="1"/>
        <v>0.21242341245685847</v>
      </c>
      <c r="Z69" s="43">
        <f ca="1"/>
        <v>0.64306364197816368</v>
      </c>
      <c r="AA69" s="34">
        <f t="shared" ca="1" si="46"/>
        <v>0.99999999999999911</v>
      </c>
    </row>
    <row r="70" spans="2:27">
      <c r="B70" s="6" t="s">
        <v>70</v>
      </c>
      <c r="C70" s="7">
        <f t="array" aca="1" ref="C70:L70" ca="1">MMULT(C69:L69,$C$5:$L$14)</f>
        <v>5.7624865967187367E-4</v>
      </c>
      <c r="D70" s="7">
        <f ca="1"/>
        <v>4.7284213259132755E-3</v>
      </c>
      <c r="E70" s="7">
        <f ca="1"/>
        <v>1.6580833569553702E-2</v>
      </c>
      <c r="F70" s="7">
        <f ca="1"/>
        <v>3.0146791191596141E-2</v>
      </c>
      <c r="G70" s="7">
        <f ca="1"/>
        <v>1.7143791524332271E-3</v>
      </c>
      <c r="H70" s="7">
        <f ca="1"/>
        <v>1.74117901730322E-2</v>
      </c>
      <c r="I70" s="7">
        <f ca="1"/>
        <v>1.0307468184934995E-2</v>
      </c>
      <c r="J70" s="7">
        <f ca="1"/>
        <v>9.379567573589867E-2</v>
      </c>
      <c r="K70" s="7">
        <f ca="1"/>
        <v>0.21434382414748737</v>
      </c>
      <c r="L70" s="8">
        <f ca="1"/>
        <v>0.61039456785947788</v>
      </c>
      <c r="M70" s="4">
        <f t="shared" ca="1" si="34"/>
        <v>0.99999999999999933</v>
      </c>
      <c r="P70" s="24" t="s">
        <v>5</v>
      </c>
      <c r="Q70" s="46">
        <f ca="1"/>
        <v>2.9919449222008329E-4</v>
      </c>
      <c r="R70" s="45">
        <f ca="1"/>
        <v>2.6907969657271632E-3</v>
      </c>
      <c r="S70" s="45">
        <f ca="1"/>
        <v>1.0406113566700922E-2</v>
      </c>
      <c r="T70" s="45">
        <f ca="1"/>
        <v>2.0889905616634761E-2</v>
      </c>
      <c r="U70" s="45">
        <f ca="1"/>
        <v>1.4378694476005181E-3</v>
      </c>
      <c r="V70" s="45">
        <f ca="1"/>
        <v>1.5174872377346499E-2</v>
      </c>
      <c r="W70" s="42">
        <f ca="1"/>
        <v>1.0183826083290909E-2</v>
      </c>
      <c r="X70" s="45">
        <f ca="1"/>
        <v>8.2029722801663318E-2</v>
      </c>
      <c r="Y70" s="42">
        <f ca="1"/>
        <v>0.21233263612370359</v>
      </c>
      <c r="Z70" s="43">
        <f ca="1"/>
        <v>0.64455506252511141</v>
      </c>
      <c r="AA70" s="34">
        <f t="shared" ca="1" si="46"/>
        <v>0.99999999999999922</v>
      </c>
    </row>
    <row r="71" spans="2:27">
      <c r="B71" s="6" t="s">
        <v>71</v>
      </c>
      <c r="C71" s="7">
        <f t="array" aca="1" ref="C71:L71" ca="1">MMULT(C70:L70,$C$5:$L$14)</f>
        <v>5.2670135624539221E-4</v>
      </c>
      <c r="D71" s="7">
        <f ca="1"/>
        <v>4.3647808371786636E-3</v>
      </c>
      <c r="E71" s="7">
        <f ca="1"/>
        <v>1.5481113614684225E-2</v>
      </c>
      <c r="F71" s="7">
        <f ca="1"/>
        <v>2.8501007574298937E-2</v>
      </c>
      <c r="G71" s="7">
        <f ca="1"/>
        <v>1.6661800605984414E-3</v>
      </c>
      <c r="H71" s="7">
        <f ca="1"/>
        <v>1.7020497914514727E-2</v>
      </c>
      <c r="I71" s="7">
        <f ca="1"/>
        <v>1.0286780509248354E-2</v>
      </c>
      <c r="J71" s="7">
        <f ca="1"/>
        <v>9.1719961901037136E-2</v>
      </c>
      <c r="K71" s="7">
        <f ca="1"/>
        <v>0.21400014070674445</v>
      </c>
      <c r="L71" s="8">
        <f ca="1"/>
        <v>0.61643283552544903</v>
      </c>
      <c r="M71" s="4">
        <f t="shared" ca="1" si="34"/>
        <v>0.99999999999999933</v>
      </c>
      <c r="P71" s="24" t="s">
        <v>6</v>
      </c>
      <c r="Q71" s="46">
        <f ca="1"/>
        <v>2.8726418561947082E-4</v>
      </c>
      <c r="R71" s="42">
        <f ca="1"/>
        <v>2.602853074566602E-3</v>
      </c>
      <c r="S71" s="45">
        <f ca="1"/>
        <v>1.0139020368993642E-2</v>
      </c>
      <c r="T71" s="45">
        <f ca="1"/>
        <v>2.0488731219271691E-2</v>
      </c>
      <c r="U71" s="42">
        <f ca="1"/>
        <v>1.425631022566003E-3</v>
      </c>
      <c r="V71" s="45">
        <f ca="1"/>
        <v>1.5076229790755041E-2</v>
      </c>
      <c r="W71" s="45">
        <f ca="1"/>
        <v>1.0178124957347682E-2</v>
      </c>
      <c r="X71" s="45">
        <f ca="1"/>
        <v>8.1515530341471687E-2</v>
      </c>
      <c r="Y71" s="45">
        <f ca="1"/>
        <v>0.21224179870884477</v>
      </c>
      <c r="Z71" s="43">
        <f ca="1"/>
        <v>0.64604481633056243</v>
      </c>
      <c r="AA71" s="34">
        <f t="shared" ca="1" si="46"/>
        <v>0.999999999999999</v>
      </c>
    </row>
    <row r="72" spans="2:27">
      <c r="B72" s="6" t="s">
        <v>72</v>
      </c>
      <c r="C72" s="7">
        <f t="array" aca="1" ref="C72:L72" ca="1">MMULT(C71:L71,$C$5:$L$14)</f>
        <v>4.855908595319822E-4</v>
      </c>
      <c r="D72" s="7">
        <f ca="1"/>
        <v>4.0627792619323099E-3</v>
      </c>
      <c r="E72" s="7">
        <f ca="1"/>
        <v>1.4566972595068964E-2</v>
      </c>
      <c r="F72" s="7">
        <f ca="1"/>
        <v>2.7131886000484742E-2</v>
      </c>
      <c r="G72" s="7">
        <f ca="1"/>
        <v>1.6257267816126245E-3</v>
      </c>
      <c r="H72" s="7">
        <f ca="1"/>
        <v>1.6692604963429558E-2</v>
      </c>
      <c r="I72" s="7">
        <f ca="1"/>
        <v>1.0269089569148345E-2</v>
      </c>
      <c r="J72" s="7">
        <f ca="1"/>
        <v>8.998718432726005E-2</v>
      </c>
      <c r="K72" s="7">
        <f ca="1"/>
        <v>0.21370907408316331</v>
      </c>
      <c r="L72" s="8">
        <f ca="1"/>
        <v>0.62146909155836749</v>
      </c>
      <c r="M72" s="4">
        <f t="shared" ca="1" si="34"/>
        <v>0.99999999999999933</v>
      </c>
      <c r="P72" s="24" t="s">
        <v>7</v>
      </c>
      <c r="Q72" s="46">
        <f ca="1"/>
        <v>2.8957333171738696E-4</v>
      </c>
      <c r="R72" s="45">
        <f ca="1"/>
        <v>2.6198735742259316E-3</v>
      </c>
      <c r="S72" s="45">
        <f ca="1"/>
        <v>1.0190709279244625E-2</v>
      </c>
      <c r="T72" s="45">
        <f ca="1"/>
        <v>2.0566363159373689E-2</v>
      </c>
      <c r="U72" s="45">
        <f ca="1"/>
        <v>1.4279976586226569E-3</v>
      </c>
      <c r="V72" s="45">
        <f ca="1"/>
        <v>1.5095307351118163E-2</v>
      </c>
      <c r="W72" s="42">
        <f ca="1"/>
        <v>1.0179225989833399E-2</v>
      </c>
      <c r="X72" s="47">
        <f ca="1"/>
        <v>8.1615005074930053E-2</v>
      </c>
      <c r="Y72" s="45">
        <f ca="1"/>
        <v>0.21225935318222325</v>
      </c>
      <c r="Z72" s="43">
        <f ca="1"/>
        <v>0.64575659139870967</v>
      </c>
      <c r="AA72" s="34">
        <f t="shared" ca="1" si="46"/>
        <v>0.99999999999999878</v>
      </c>
    </row>
    <row r="73" spans="2:27">
      <c r="B73" s="6" t="s">
        <v>73</v>
      </c>
      <c r="C73" s="7">
        <f t="array" aca="1" ref="C73:L73" ca="1">MMULT(C72:L72,$C$5:$L$14)</f>
        <v>4.5145722320577396E-4</v>
      </c>
      <c r="D73" s="7">
        <f ca="1"/>
        <v>3.8118472166238293E-3</v>
      </c>
      <c r="E73" s="7">
        <f ca="1"/>
        <v>1.3806876182432684E-2</v>
      </c>
      <c r="F73" s="7">
        <f ca="1"/>
        <v>2.599278603250817E-2</v>
      </c>
      <c r="G73" s="7">
        <f ca="1"/>
        <v>1.5918376355022498E-3</v>
      </c>
      <c r="H73" s="7">
        <f ca="1"/>
        <v>1.6418251773110501E-2</v>
      </c>
      <c r="I73" s="7">
        <f ca="1"/>
        <v>1.0254058010026715E-2</v>
      </c>
      <c r="J73" s="7">
        <f ca="1"/>
        <v>8.8541621482518415E-2</v>
      </c>
      <c r="K73" s="7">
        <f ca="1"/>
        <v>0.21346355360106531</v>
      </c>
      <c r="L73" s="8">
        <f ca="1"/>
        <v>0.62566771084300576</v>
      </c>
      <c r="M73" s="4">
        <f t="shared" ca="1" si="34"/>
        <v>0.99999999999999944</v>
      </c>
      <c r="P73" s="24" t="s">
        <v>8</v>
      </c>
      <c r="Q73" s="46">
        <f ca="1"/>
        <v>2.8261483639951544E-4</v>
      </c>
      <c r="R73" s="42">
        <f ca="1"/>
        <v>2.5685727619365545E-3</v>
      </c>
      <c r="S73" s="47">
        <f ca="1"/>
        <v>1.0034885261844619E-2</v>
      </c>
      <c r="T73" s="47">
        <f ca="1"/>
        <v>2.0332290920145036E-2</v>
      </c>
      <c r="U73" s="42">
        <f ca="1"/>
        <v>1.4208487576892023E-3</v>
      </c>
      <c r="V73" s="47">
        <f ca="1"/>
        <v>1.5037698157679424E-2</v>
      </c>
      <c r="W73" s="47">
        <f ca="1"/>
        <v>1.0175888599573309E-2</v>
      </c>
      <c r="X73" s="47">
        <f ca="1"/>
        <v>8.1314853397092546E-2</v>
      </c>
      <c r="Y73" s="47">
        <f ca="1"/>
        <v>0.21220623481540973</v>
      </c>
      <c r="Z73" s="48">
        <f ca="1"/>
        <v>0.64662611249222923</v>
      </c>
      <c r="AA73" s="34">
        <f t="shared" ca="1" si="46"/>
        <v>0.99999999999999911</v>
      </c>
    </row>
    <row r="74" spans="2:27" ht="15.75" thickBot="1">
      <c r="B74" s="6" t="s">
        <v>74</v>
      </c>
      <c r="C74" s="7">
        <f t="array" aca="1" ref="C74:L74" ca="1">MMULT(C73:L73,$C$5:$L$14)</f>
        <v>4.2310118962086534E-4</v>
      </c>
      <c r="D74" s="7">
        <f ca="1"/>
        <v>3.6032696724722282E-3</v>
      </c>
      <c r="E74" s="7">
        <f ca="1"/>
        <v>1.3174724071732412E-2</v>
      </c>
      <c r="F74" s="7">
        <f ca="1"/>
        <v>2.5044975880940346E-2</v>
      </c>
      <c r="G74" s="7">
        <f ca="1"/>
        <v>1.5634882818260382E-3</v>
      </c>
      <c r="H74" s="7">
        <f ca="1"/>
        <v>1.6188963075952981E-2</v>
      </c>
      <c r="I74" s="7">
        <f ca="1"/>
        <v>1.0241347262513138E-2</v>
      </c>
      <c r="J74" s="7">
        <f ca="1"/>
        <v>8.7336273278190948E-2</v>
      </c>
      <c r="K74" s="7">
        <f ca="1"/>
        <v>0.21325708132574073</v>
      </c>
      <c r="L74" s="8">
        <f ca="1"/>
        <v>0.62916677596100978</v>
      </c>
      <c r="M74" s="4">
        <f t="shared" ca="1" si="34"/>
        <v>0.99999999999999944</v>
      </c>
      <c r="P74" s="25" t="s">
        <v>9</v>
      </c>
      <c r="Q74" s="49">
        <f ca="1"/>
        <v>2.8020234126487444E-4</v>
      </c>
      <c r="R74" s="50">
        <f ca="1"/>
        <v>2.5507844539330513E-3</v>
      </c>
      <c r="S74" s="50">
        <f ca="1"/>
        <v>9.980846909409799E-3</v>
      </c>
      <c r="T74" s="51">
        <f ca="1"/>
        <v>2.0251107677947452E-2</v>
      </c>
      <c r="U74" s="50">
        <f ca="1"/>
        <v>1.4183662400584984E-3</v>
      </c>
      <c r="V74" s="50">
        <f ca="1"/>
        <v>1.5017697159863716E-2</v>
      </c>
      <c r="W74" s="50">
        <f ca="1"/>
        <v>1.0174726981730419E-2</v>
      </c>
      <c r="X74" s="51">
        <f ca="1"/>
        <v>8.121070045353114E-2</v>
      </c>
      <c r="Y74" s="51">
        <f ca="1"/>
        <v>0.21218776766766317</v>
      </c>
      <c r="Z74" s="52">
        <f ca="1"/>
        <v>0.64692780011459672</v>
      </c>
      <c r="AA74" s="34">
        <f t="shared" ca="1" si="46"/>
        <v>0.99999999999999889</v>
      </c>
    </row>
    <row r="75" spans="2:27" ht="15.75" thickBot="1">
      <c r="B75" s="6" t="s">
        <v>75</v>
      </c>
      <c r="C75" s="7">
        <f t="array" aca="1" ref="C75:L75" ca="1">MMULT(C74:L74,$C$5:$L$14)</f>
        <v>3.9953490566679335E-4</v>
      </c>
      <c r="D75" s="7">
        <f ca="1"/>
        <v>3.4298462339077537E-3</v>
      </c>
      <c r="E75" s="7">
        <f ca="1"/>
        <v>1.2648887536166949E-2</v>
      </c>
      <c r="F75" s="7">
        <f ca="1"/>
        <v>2.4256275602936948E-2</v>
      </c>
      <c r="G75" s="7">
        <f ca="1"/>
        <v>1.5397995337249988E-3</v>
      </c>
      <c r="H75" s="7">
        <f ca="1"/>
        <v>1.5997509527888407E-2</v>
      </c>
      <c r="I75" s="7">
        <f ca="1"/>
        <v>1.0230637971274794E-2</v>
      </c>
      <c r="J75" s="7">
        <f ca="1"/>
        <v>8.6331616011057336E-2</v>
      </c>
      <c r="K75" s="7">
        <f ca="1"/>
        <v>0.21308385048630502</v>
      </c>
      <c r="L75" s="8">
        <f ca="1"/>
        <v>0.63208204219107045</v>
      </c>
      <c r="M75" s="4">
        <f t="shared" ca="1" si="34"/>
        <v>0.99999999999999944</v>
      </c>
      <c r="Q75" s="53">
        <f ca="1">STDEV(Q65:Q74)</f>
        <v>2.5828017611638704E-5</v>
      </c>
      <c r="R75" s="53">
        <f t="shared" ref="R75" ca="1" si="47">STDEV(R65:R74)</f>
        <v>1.9030992414632646E-4</v>
      </c>
      <c r="S75" s="53">
        <f t="shared" ref="S75" ca="1" si="48">STDEV(S65:S74)</f>
        <v>5.7775126525932724E-4</v>
      </c>
      <c r="T75" s="53">
        <f t="shared" ref="T75" ca="1" si="49">STDEV(T65:T74)</f>
        <v>8.6748092308263204E-4</v>
      </c>
      <c r="U75" s="53">
        <f t="shared" ref="U75" ca="1" si="50">STDEV(U65:U74)</f>
        <v>2.6362231726801551E-5</v>
      </c>
      <c r="V75" s="53">
        <f t="shared" ref="V75" ca="1" si="51">STDEV(V65:V74)</f>
        <v>2.1262377582993629E-4</v>
      </c>
      <c r="W75" s="53">
        <f t="shared" ref="W75" ca="1" si="52">STDEV(W65:W74)</f>
        <v>1.2191681582845494E-5</v>
      </c>
      <c r="X75" s="53">
        <f t="shared" ref="X75" ca="1" si="53">STDEV(X65:X74)</f>
        <v>1.1101627361650469E-3</v>
      </c>
      <c r="Y75" s="53">
        <f t="shared" ref="Y75" ca="1" si="54">STDEV(Y65:Y74)</f>
        <v>1.9496106255607632E-4</v>
      </c>
      <c r="Z75" s="53">
        <f t="shared" ref="Z75" ca="1" si="55">STDEV(Z65:Z74)</f>
        <v>3.2176702628756828E-3</v>
      </c>
    </row>
    <row r="76" spans="2:27" ht="15.75" thickBot="1">
      <c r="B76" s="6" t="s">
        <v>76</v>
      </c>
      <c r="C76" s="7">
        <f t="array" aca="1" ref="C76:L76" ca="1">MMULT(C75:L75,$C$5:$L$14)</f>
        <v>3.7994285779876445E-4</v>
      </c>
      <c r="D76" s="7">
        <f ca="1"/>
        <v>3.2856184728277775E-3</v>
      </c>
      <c r="E76" s="7">
        <f ca="1"/>
        <v>1.2211426291655543E-2</v>
      </c>
      <c r="F76" s="7">
        <f ca="1"/>
        <v>2.3599938418358449E-2</v>
      </c>
      <c r="G76" s="7">
        <f ca="1"/>
        <v>1.5200222874143516E-3</v>
      </c>
      <c r="H76" s="7">
        <f ca="1"/>
        <v>1.583775990894273E-2</v>
      </c>
      <c r="I76" s="7">
        <f ca="1"/>
        <v>1.0221639917102194E-2</v>
      </c>
      <c r="J76" s="7">
        <f ca="1"/>
        <v>8.5494490061695322E-2</v>
      </c>
      <c r="K76" s="7">
        <f ca="1"/>
        <v>0.21293876897078154</v>
      </c>
      <c r="L76" s="8">
        <f ca="1"/>
        <v>0.6345103928134227</v>
      </c>
      <c r="M76" s="4">
        <f t="shared" ca="1" si="34"/>
        <v>0.99999999999999933</v>
      </c>
      <c r="P76" s="26" t="s">
        <v>84</v>
      </c>
      <c r="Q76" s="22" t="s">
        <v>0</v>
      </c>
      <c r="R76" s="22" t="s">
        <v>1</v>
      </c>
      <c r="S76" s="22" t="s">
        <v>2</v>
      </c>
      <c r="T76" s="22" t="s">
        <v>3</v>
      </c>
      <c r="U76" s="22" t="s">
        <v>4</v>
      </c>
      <c r="V76" s="22" t="s">
        <v>5</v>
      </c>
      <c r="W76" s="22" t="s">
        <v>6</v>
      </c>
      <c r="X76" s="22" t="s">
        <v>7</v>
      </c>
      <c r="Y76" s="22" t="s">
        <v>8</v>
      </c>
      <c r="Z76" s="23" t="s">
        <v>9</v>
      </c>
    </row>
    <row r="77" spans="2:27">
      <c r="B77" s="6" t="s">
        <v>77</v>
      </c>
      <c r="C77" s="7">
        <f t="array" aca="1" ref="C77:L77" ca="1">MMULT(C76:L76,$C$5:$L$14)</f>
        <v>3.6365062576938214E-4</v>
      </c>
      <c r="D77" s="7">
        <f ca="1"/>
        <v>3.1656495350695438E-3</v>
      </c>
      <c r="E77" s="7">
        <f ca="1"/>
        <v>1.1847448344947182E-2</v>
      </c>
      <c r="F77" s="7">
        <f ca="1"/>
        <v>2.3053726582192124E-2</v>
      </c>
      <c r="G77" s="7">
        <f ca="1"/>
        <v>1.5035217549415449E-3</v>
      </c>
      <c r="H77" s="7">
        <f ca="1"/>
        <v>1.5704536803863484E-2</v>
      </c>
      <c r="I77" s="7">
        <f ca="1"/>
        <v>1.0214095673870438E-2</v>
      </c>
      <c r="J77" s="7">
        <f ca="1"/>
        <v>8.4797124686072575E-2</v>
      </c>
      <c r="K77" s="7">
        <f ca="1"/>
        <v>0.21281743009803103</v>
      </c>
      <c r="L77" s="8">
        <f ca="1"/>
        <v>0.63653281589524202</v>
      </c>
      <c r="M77" s="4">
        <f t="shared" ca="1" si="34"/>
        <v>0.99999999999999933</v>
      </c>
      <c r="P77" s="24" t="s">
        <v>0</v>
      </c>
      <c r="Q77" s="36">
        <f t="array" aca="1" ref="Q77:Z86" ca="1">MMULT(Q65:Z74,Q65:Z74)</f>
        <v>2.8314827547631818E-4</v>
      </c>
      <c r="R77" s="37">
        <f ca="1"/>
        <v>2.5725013832195937E-3</v>
      </c>
      <c r="S77" s="38">
        <f ca="1"/>
        <v>1.0046806228053463E-2</v>
      </c>
      <c r="T77" s="38">
        <f ca="1"/>
        <v>2.0350182677161561E-2</v>
      </c>
      <c r="U77" s="38">
        <f ca="1"/>
        <v>1.4213900163134825E-3</v>
      </c>
      <c r="V77" s="38">
        <f ca="1"/>
        <v>1.5042067128099815E-2</v>
      </c>
      <c r="W77" s="38">
        <f ca="1"/>
        <v>1.0176136749841989E-2</v>
      </c>
      <c r="X77" s="38">
        <f ca="1"/>
        <v>8.1337709213637616E-2</v>
      </c>
      <c r="Y77" s="38">
        <f ca="1"/>
        <v>0.21221022045324445</v>
      </c>
      <c r="Z77" s="39">
        <f ca="1"/>
        <v>0.64655983787494975</v>
      </c>
      <c r="AA77" s="34">
        <f ca="1">SUM(Q77:Z77)</f>
        <v>0.999999999999998</v>
      </c>
    </row>
    <row r="78" spans="2:27">
      <c r="P78" s="24" t="s">
        <v>1</v>
      </c>
      <c r="Q78" s="40">
        <f ca="1"/>
        <v>2.8309118481101482E-4</v>
      </c>
      <c r="R78" s="41">
        <f ca="1"/>
        <v>2.5720805789286516E-3</v>
      </c>
      <c r="S78" s="41">
        <f ca="1"/>
        <v>1.0045528320069531E-2</v>
      </c>
      <c r="T78" s="42">
        <f ca="1"/>
        <v>2.0348263399377398E-2</v>
      </c>
      <c r="U78" s="42">
        <f ca="1"/>
        <v>1.4213315135967672E-3</v>
      </c>
      <c r="V78" s="42">
        <f ca="1"/>
        <v>1.5041595525103712E-2</v>
      </c>
      <c r="W78" s="42">
        <f ca="1"/>
        <v>1.0176109538824229E-2</v>
      </c>
      <c r="X78" s="42">
        <f ca="1"/>
        <v>8.1335250040683454E-2</v>
      </c>
      <c r="Y78" s="42">
        <f ca="1"/>
        <v>0.21220978656045406</v>
      </c>
      <c r="Z78" s="43">
        <f ca="1"/>
        <v>0.64656696333814911</v>
      </c>
      <c r="AA78" s="34">
        <f ca="1">SUM(Q78:Z78)</f>
        <v>0.99999999999999789</v>
      </c>
    </row>
    <row r="79" spans="2:27">
      <c r="P79" s="24" t="s">
        <v>2</v>
      </c>
      <c r="Q79" s="44">
        <f ca="1"/>
        <v>2.8303912832332214E-4</v>
      </c>
      <c r="R79" s="45">
        <f ca="1"/>
        <v>2.5716968805510072E-3</v>
      </c>
      <c r="S79" s="41">
        <f ca="1"/>
        <v>1.0044363096045545E-2</v>
      </c>
      <c r="T79" s="41">
        <f ca="1"/>
        <v>2.0346513360406514E-2</v>
      </c>
      <c r="U79" s="42">
        <f ca="1"/>
        <v>1.4212781695050079E-3</v>
      </c>
      <c r="V79" s="42">
        <f ca="1"/>
        <v>1.5041165506964348E-2</v>
      </c>
      <c r="W79" s="42">
        <f ca="1"/>
        <v>1.0176084727162894E-2</v>
      </c>
      <c r="X79" s="42">
        <f ca="1"/>
        <v>8.133300771278705E-2</v>
      </c>
      <c r="Y79" s="42">
        <f ca="1"/>
        <v>0.21220939092690833</v>
      </c>
      <c r="Z79" s="43">
        <f ca="1"/>
        <v>0.64657346049134401</v>
      </c>
      <c r="AA79" s="34">
        <f t="shared" ref="AA79:AA86" ca="1" si="56">SUM(Q79:Z79)</f>
        <v>0.999999999999998</v>
      </c>
    </row>
    <row r="80" spans="2:27">
      <c r="P80" s="24" t="s">
        <v>3</v>
      </c>
      <c r="Q80" s="44">
        <f ca="1"/>
        <v>2.8299267961752581E-4</v>
      </c>
      <c r="R80" s="45">
        <f ca="1"/>
        <v>2.5713545160275146E-3</v>
      </c>
      <c r="S80" s="45">
        <f ca="1"/>
        <v>1.004332339552963E-2</v>
      </c>
      <c r="T80" s="45">
        <f ca="1"/>
        <v>2.0344951843896869E-2</v>
      </c>
      <c r="U80" s="42">
        <f ca="1"/>
        <v>1.4212305718531927E-3</v>
      </c>
      <c r="V80" s="42">
        <f ca="1"/>
        <v>1.5040781812159719E-2</v>
      </c>
      <c r="W80" s="42">
        <f ca="1"/>
        <v>1.0176062588280573E-2</v>
      </c>
      <c r="X80" s="41">
        <f ca="1"/>
        <v>8.1331006938410805E-2</v>
      </c>
      <c r="Y80" s="42">
        <f ca="1"/>
        <v>0.21220903791233647</v>
      </c>
      <c r="Z80" s="43">
        <f ca="1"/>
        <v>0.64657925774188563</v>
      </c>
      <c r="AA80" s="34">
        <f t="shared" ca="1" si="56"/>
        <v>0.999999999999998</v>
      </c>
    </row>
    <row r="81" spans="16:27">
      <c r="P81" s="24" t="s">
        <v>4</v>
      </c>
      <c r="Q81" s="46">
        <f ca="1"/>
        <v>2.83013370754012E-4</v>
      </c>
      <c r="R81" s="45">
        <f ca="1"/>
        <v>2.5715070264635664E-3</v>
      </c>
      <c r="S81" s="41">
        <f ca="1"/>
        <v>1.0043786542836428E-2</v>
      </c>
      <c r="T81" s="42">
        <f ca="1"/>
        <v>2.0345647440622536E-2</v>
      </c>
      <c r="U81" s="45">
        <f ca="1"/>
        <v>1.4212517748474433E-3</v>
      </c>
      <c r="V81" s="41">
        <f ca="1"/>
        <v>1.504095273396115E-2</v>
      </c>
      <c r="W81" s="42">
        <f ca="1"/>
        <v>1.0176072450364962E-2</v>
      </c>
      <c r="X81" s="42">
        <f ca="1"/>
        <v>8.1331898208541684E-2</v>
      </c>
      <c r="Y81" s="42">
        <f ca="1"/>
        <v>0.21220919516752257</v>
      </c>
      <c r="Z81" s="43">
        <f ca="1"/>
        <v>0.64657667528408369</v>
      </c>
      <c r="AA81" s="34">
        <f t="shared" ca="1" si="56"/>
        <v>0.999999999999998</v>
      </c>
    </row>
    <row r="82" spans="16:27">
      <c r="P82" s="24" t="s">
        <v>5</v>
      </c>
      <c r="Q82" s="46">
        <f ca="1"/>
        <v>2.8297971507619708E-4</v>
      </c>
      <c r="R82" s="45">
        <f ca="1"/>
        <v>2.5712589568804328E-3</v>
      </c>
      <c r="S82" s="45">
        <f ca="1"/>
        <v>1.0043033199317423E-2</v>
      </c>
      <c r="T82" s="45">
        <f ca="1"/>
        <v>2.0344516000936529E-2</v>
      </c>
      <c r="U82" s="45">
        <f ca="1"/>
        <v>1.421217286634381E-3</v>
      </c>
      <c r="V82" s="45">
        <f ca="1"/>
        <v>1.5040674717170865E-2</v>
      </c>
      <c r="W82" s="42">
        <f ca="1"/>
        <v>1.0176056408993606E-2</v>
      </c>
      <c r="X82" s="45">
        <f ca="1"/>
        <v>8.133044849205151E-2</v>
      </c>
      <c r="Y82" s="42">
        <f ca="1"/>
        <v>0.21220893938073052</v>
      </c>
      <c r="Z82" s="43">
        <f ca="1"/>
        <v>0.64658087584220658</v>
      </c>
      <c r="AA82" s="34">
        <f t="shared" ca="1" si="56"/>
        <v>0.999999999999998</v>
      </c>
    </row>
    <row r="83" spans="16:27">
      <c r="P83" s="24" t="s">
        <v>6</v>
      </c>
      <c r="Q83" s="46">
        <f ca="1"/>
        <v>2.8294610569150905E-4</v>
      </c>
      <c r="R83" s="42">
        <f ca="1"/>
        <v>2.5710112285040961E-3</v>
      </c>
      <c r="S83" s="45">
        <f ca="1"/>
        <v>1.0042280891950865E-2</v>
      </c>
      <c r="T83" s="45">
        <f ca="1"/>
        <v>2.0343386117396958E-2</v>
      </c>
      <c r="U83" s="42">
        <f ca="1"/>
        <v>1.4211828458414108E-3</v>
      </c>
      <c r="V83" s="45">
        <f ca="1"/>
        <v>1.5040397082663491E-2</v>
      </c>
      <c r="W83" s="45">
        <f ca="1"/>
        <v>1.0176040389666387E-2</v>
      </c>
      <c r="X83" s="45">
        <f ca="1"/>
        <v>8.1329000769222504E-2</v>
      </c>
      <c r="Y83" s="45">
        <f ca="1"/>
        <v>0.21220868394553935</v>
      </c>
      <c r="Z83" s="43">
        <f ca="1"/>
        <v>0.64658507062352144</v>
      </c>
      <c r="AA83" s="34">
        <f t="shared" ca="1" si="56"/>
        <v>0.999999999999998</v>
      </c>
    </row>
    <row r="84" spans="16:27">
      <c r="P84" s="24" t="s">
        <v>7</v>
      </c>
      <c r="Q84" s="46">
        <f ca="1"/>
        <v>2.8295260921746093E-4</v>
      </c>
      <c r="R84" s="45">
        <f ca="1"/>
        <v>2.5710591647544606E-3</v>
      </c>
      <c r="S84" s="45">
        <f ca="1"/>
        <v>1.0042426465880754E-2</v>
      </c>
      <c r="T84" s="45">
        <f ca="1"/>
        <v>2.0343604753543111E-2</v>
      </c>
      <c r="U84" s="45">
        <f ca="1"/>
        <v>1.4211895102453505E-3</v>
      </c>
      <c r="V84" s="45">
        <f ca="1"/>
        <v>1.5040450805833834E-2</v>
      </c>
      <c r="W84" s="42">
        <f ca="1"/>
        <v>1.01760434894561E-2</v>
      </c>
      <c r="X84" s="47">
        <f ca="1"/>
        <v>8.1329280908278012E-2</v>
      </c>
      <c r="Y84" s="45">
        <f ca="1"/>
        <v>0.2122087333730564</v>
      </c>
      <c r="Z84" s="43">
        <f ca="1"/>
        <v>0.64658425891973226</v>
      </c>
      <c r="AA84" s="34">
        <f t="shared" ca="1" si="56"/>
        <v>0.99999999999999778</v>
      </c>
    </row>
    <row r="85" spans="16:27">
      <c r="P85" s="24" t="s">
        <v>8</v>
      </c>
      <c r="Q85" s="46">
        <f ca="1"/>
        <v>2.8293299782225392E-4</v>
      </c>
      <c r="R85" s="42">
        <f ca="1"/>
        <v>2.5709146128870546E-3</v>
      </c>
      <c r="S85" s="47">
        <f ca="1"/>
        <v>1.0041987487346223E-2</v>
      </c>
      <c r="T85" s="47">
        <f ca="1"/>
        <v>2.0342945455679627E-2</v>
      </c>
      <c r="U85" s="42">
        <f ca="1"/>
        <v>1.4211694137043797E-3</v>
      </c>
      <c r="V85" s="47">
        <f ca="1"/>
        <v>1.5040288803383843E-2</v>
      </c>
      <c r="W85" s="47">
        <f ca="1"/>
        <v>1.0176034142013868E-2</v>
      </c>
      <c r="X85" s="47">
        <f ca="1"/>
        <v>8.1328436148003225E-2</v>
      </c>
      <c r="Y85" s="47">
        <f ca="1"/>
        <v>0.21220858432405415</v>
      </c>
      <c r="Z85" s="48">
        <f ca="1"/>
        <v>0.64658670661510342</v>
      </c>
      <c r="AA85" s="34">
        <f t="shared" ca="1" si="56"/>
        <v>0.999999999999998</v>
      </c>
    </row>
    <row r="86" spans="16:27" ht="15.75" thickBot="1">
      <c r="P86" s="25" t="s">
        <v>9</v>
      </c>
      <c r="Q86" s="49">
        <f ca="1"/>
        <v>2.8292619547614934E-4</v>
      </c>
      <c r="R86" s="50">
        <f ca="1"/>
        <v>2.5708644740840086E-3</v>
      </c>
      <c r="S86" s="50">
        <f ca="1"/>
        <v>1.0041835224634211E-2</v>
      </c>
      <c r="T86" s="51">
        <f ca="1"/>
        <v>2.0342716773689533E-2</v>
      </c>
      <c r="U86" s="50">
        <f ca="1"/>
        <v>1.4211624430779859E-3</v>
      </c>
      <c r="V86" s="50">
        <f ca="1"/>
        <v>1.5040232611700639E-2</v>
      </c>
      <c r="W86" s="50">
        <f ca="1"/>
        <v>1.0176030899785074E-2</v>
      </c>
      <c r="X86" s="51">
        <f ca="1"/>
        <v>8.1328143137049003E-2</v>
      </c>
      <c r="Y86" s="51">
        <f ca="1"/>
        <v>0.21220853262533845</v>
      </c>
      <c r="Z86" s="52">
        <f ca="1"/>
        <v>0.64658755561516268</v>
      </c>
      <c r="AA86" s="34">
        <f t="shared" ca="1" si="56"/>
        <v>0.99999999999999778</v>
      </c>
    </row>
    <row r="87" spans="16:27">
      <c r="Q87" s="53">
        <f ca="1">STDEV(Q77:Q86)</f>
        <v>7.2657856493854005E-8</v>
      </c>
      <c r="R87" s="53">
        <f t="shared" ref="R87" ca="1" si="57">STDEV(R77:R86)</f>
        <v>5.355471445531714E-7</v>
      </c>
      <c r="S87" s="53">
        <f t="shared" ref="S87" ca="1" si="58">STDEV(S77:S86)</f>
        <v>1.6263619330161077E-6</v>
      </c>
      <c r="T87" s="53">
        <f t="shared" ref="T87" ca="1" si="59">STDEV(T77:T86)</f>
        <v>2.4426177680642557E-6</v>
      </c>
      <c r="U87" s="53">
        <f t="shared" ref="U87" ca="1" si="60">STDEV(U77:U86)</f>
        <v>7.4455083467654392E-8</v>
      </c>
      <c r="V87" s="53">
        <f t="shared" ref="V87" ca="1" si="61">STDEV(V77:V86)</f>
        <v>6.001983041508035E-7</v>
      </c>
      <c r="W87" s="53">
        <f t="shared" ref="W87" ca="1" si="62">STDEV(W77:W86)</f>
        <v>3.463094335348682E-8</v>
      </c>
      <c r="X87" s="53">
        <f t="shared" ref="X87" ca="1" si="63">STDEV(X77:X86)</f>
        <v>3.1297309647807348E-6</v>
      </c>
      <c r="Y87" s="53">
        <f t="shared" ref="Y87" ca="1" si="64">STDEV(Y77:Y86)</f>
        <v>5.5220630554622803E-7</v>
      </c>
      <c r="Z87" s="53">
        <f t="shared" ref="Z87" ca="1" si="65">STDEV(Z77:Z86)</f>
        <v>9.0684063033817204E-6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Zadanie + opis</vt:lpstr>
      <vt:lpstr>Obliczenia + wyniki</vt:lpstr>
      <vt:lpstr>n</vt:lpstr>
      <vt:lpstr>p</vt:lpstr>
      <vt:lpstr>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lokstar</dc:creator>
  <cp:lastModifiedBy>user</cp:lastModifiedBy>
  <dcterms:created xsi:type="dcterms:W3CDTF">2010-01-09T21:37:20Z</dcterms:created>
  <dcterms:modified xsi:type="dcterms:W3CDTF">2020-01-22T17:08:20Z</dcterms:modified>
</cp:coreProperties>
</file>